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ynerga-sbs.synerga.local\Firma\PROJEKCE\_Aktuální\64-1-7075 - Nemocnice Kyjov, pav. L1-kožní, MaR\15-DPS\MaR\"/>
    </mc:Choice>
  </mc:AlternateContent>
  <xr:revisionPtr revIDLastSave="0" documentId="13_ncr:1_{7005083A-8260-4288-96A8-EE9B13C68AB7}" xr6:coauthVersionLast="47" xr6:coauthVersionMax="47" xr10:uidLastSave="{00000000-0000-0000-0000-000000000000}"/>
  <bookViews>
    <workbookView xWindow="12270" yWindow="390" windowWidth="12855" windowHeight="1474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R23707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R2370756401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R2370756401 Pol'!$A$1:$X$108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I9" i="12"/>
  <c r="K9" i="12"/>
  <c r="M9" i="12"/>
  <c r="O9" i="12"/>
  <c r="O8" i="12" s="1"/>
  <c r="Q9" i="12"/>
  <c r="V9" i="12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O13" i="12" s="1"/>
  <c r="Q14" i="12"/>
  <c r="Q13" i="12" s="1"/>
  <c r="V14" i="12"/>
  <c r="G15" i="12"/>
  <c r="I15" i="12"/>
  <c r="K15" i="12"/>
  <c r="M15" i="12"/>
  <c r="O15" i="12"/>
  <c r="Q15" i="12"/>
  <c r="V15" i="12"/>
  <c r="G16" i="12"/>
  <c r="G13" i="12" s="1"/>
  <c r="I50" i="1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O21" i="12"/>
  <c r="G22" i="12"/>
  <c r="M22" i="12" s="1"/>
  <c r="M21" i="12" s="1"/>
  <c r="I22" i="12"/>
  <c r="K22" i="12"/>
  <c r="O22" i="12"/>
  <c r="Q22" i="12"/>
  <c r="Q21" i="12" s="1"/>
  <c r="V22" i="12"/>
  <c r="V21" i="12" s="1"/>
  <c r="G23" i="12"/>
  <c r="M23" i="12" s="1"/>
  <c r="I23" i="12"/>
  <c r="I21" i="12" s="1"/>
  <c r="K23" i="12"/>
  <c r="K21" i="12" s="1"/>
  <c r="O23" i="12"/>
  <c r="Q23" i="12"/>
  <c r="V23" i="12"/>
  <c r="K24" i="12"/>
  <c r="O24" i="12"/>
  <c r="Q24" i="12"/>
  <c r="V24" i="12"/>
  <c r="G25" i="12"/>
  <c r="I25" i="12"/>
  <c r="I24" i="12" s="1"/>
  <c r="K25" i="12"/>
  <c r="O25" i="12"/>
  <c r="Q25" i="12"/>
  <c r="V25" i="12"/>
  <c r="K26" i="12"/>
  <c r="G27" i="12"/>
  <c r="I27" i="12"/>
  <c r="K27" i="12"/>
  <c r="M27" i="12"/>
  <c r="O27" i="12"/>
  <c r="Q27" i="12"/>
  <c r="Q26" i="12" s="1"/>
  <c r="V27" i="12"/>
  <c r="G28" i="12"/>
  <c r="I28" i="12"/>
  <c r="K28" i="12"/>
  <c r="O28" i="12"/>
  <c r="Q28" i="12"/>
  <c r="V28" i="12"/>
  <c r="G29" i="12"/>
  <c r="M29" i="12" s="1"/>
  <c r="I29" i="12"/>
  <c r="K29" i="12"/>
  <c r="O29" i="12"/>
  <c r="O26" i="12" s="1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V37" i="12"/>
  <c r="G38" i="12"/>
  <c r="G37" i="12" s="1"/>
  <c r="I38" i="12"/>
  <c r="I37" i="12" s="1"/>
  <c r="K38" i="12"/>
  <c r="K37" i="12" s="1"/>
  <c r="M38" i="12"/>
  <c r="M37" i="12" s="1"/>
  <c r="O38" i="12"/>
  <c r="O37" i="12" s="1"/>
  <c r="Q38" i="12"/>
  <c r="Q37" i="12" s="1"/>
  <c r="V38" i="12"/>
  <c r="G40" i="12"/>
  <c r="I40" i="12"/>
  <c r="K40" i="12"/>
  <c r="O40" i="12"/>
  <c r="Q40" i="12"/>
  <c r="V40" i="12"/>
  <c r="G41" i="12"/>
  <c r="I41" i="12"/>
  <c r="K41" i="12"/>
  <c r="M41" i="12"/>
  <c r="O41" i="12"/>
  <c r="Q41" i="12"/>
  <c r="Q39" i="12" s="1"/>
  <c r="V41" i="12"/>
  <c r="V39" i="12" s="1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55" i="1" s="1"/>
  <c r="I47" i="12"/>
  <c r="G48" i="12"/>
  <c r="I48" i="12"/>
  <c r="K48" i="12"/>
  <c r="K47" i="12" s="1"/>
  <c r="M48" i="12"/>
  <c r="M47" i="12" s="1"/>
  <c r="O48" i="12"/>
  <c r="O47" i="12" s="1"/>
  <c r="Q48" i="12"/>
  <c r="Q47" i="12" s="1"/>
  <c r="V48" i="12"/>
  <c r="V47" i="12" s="1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V72" i="12"/>
  <c r="G73" i="12"/>
  <c r="I73" i="12"/>
  <c r="K73" i="12"/>
  <c r="O73" i="12"/>
  <c r="Q73" i="12"/>
  <c r="V73" i="12"/>
  <c r="G74" i="12"/>
  <c r="M74" i="12" s="1"/>
  <c r="I74" i="12"/>
  <c r="I72" i="12" s="1"/>
  <c r="K74" i="12"/>
  <c r="K72" i="12" s="1"/>
  <c r="O74" i="12"/>
  <c r="O72" i="12" s="1"/>
  <c r="Q74" i="12"/>
  <c r="Q72" i="12" s="1"/>
  <c r="V74" i="12"/>
  <c r="G76" i="12"/>
  <c r="G75" i="12" s="1"/>
  <c r="I76" i="12"/>
  <c r="I75" i="12" s="1"/>
  <c r="K76" i="12"/>
  <c r="O76" i="12"/>
  <c r="Q76" i="12"/>
  <c r="V76" i="12"/>
  <c r="G77" i="12"/>
  <c r="I77" i="12"/>
  <c r="K77" i="12"/>
  <c r="M77" i="12"/>
  <c r="O77" i="12"/>
  <c r="O75" i="12" s="1"/>
  <c r="Q77" i="12"/>
  <c r="Q75" i="12" s="1"/>
  <c r="V77" i="12"/>
  <c r="V75" i="12" s="1"/>
  <c r="G79" i="12"/>
  <c r="I79" i="12"/>
  <c r="I78" i="12" s="1"/>
  <c r="K79" i="12"/>
  <c r="M79" i="12"/>
  <c r="O79" i="12"/>
  <c r="Q79" i="12"/>
  <c r="Q78" i="12" s="1"/>
  <c r="V79" i="12"/>
  <c r="V78" i="12" s="1"/>
  <c r="G80" i="12"/>
  <c r="I80" i="12"/>
  <c r="K80" i="12"/>
  <c r="M80" i="12"/>
  <c r="O80" i="12"/>
  <c r="Q80" i="12"/>
  <c r="V80" i="12"/>
  <c r="G81" i="12"/>
  <c r="G78" i="12" s="1"/>
  <c r="I81" i="12"/>
  <c r="K81" i="12"/>
  <c r="O81" i="12"/>
  <c r="Q81" i="12"/>
  <c r="V81" i="12"/>
  <c r="O82" i="12"/>
  <c r="G83" i="12"/>
  <c r="I83" i="12"/>
  <c r="I82" i="12" s="1"/>
  <c r="K83" i="12"/>
  <c r="O83" i="12"/>
  <c r="Q83" i="12"/>
  <c r="V83" i="12"/>
  <c r="G84" i="12"/>
  <c r="M84" i="12" s="1"/>
  <c r="I84" i="12"/>
  <c r="K84" i="12"/>
  <c r="O84" i="12"/>
  <c r="Q84" i="12"/>
  <c r="Q82" i="12" s="1"/>
  <c r="V84" i="12"/>
  <c r="V82" i="12" s="1"/>
  <c r="G86" i="12"/>
  <c r="I86" i="12"/>
  <c r="I85" i="12" s="1"/>
  <c r="K86" i="12"/>
  <c r="K85" i="12" s="1"/>
  <c r="M86" i="12"/>
  <c r="O86" i="12"/>
  <c r="O85" i="12" s="1"/>
  <c r="Q86" i="12"/>
  <c r="Q85" i="12" s="1"/>
  <c r="V86" i="12"/>
  <c r="G87" i="12"/>
  <c r="M87" i="12" s="1"/>
  <c r="I87" i="12"/>
  <c r="K87" i="12"/>
  <c r="O87" i="12"/>
  <c r="Q87" i="12"/>
  <c r="V87" i="12"/>
  <c r="V85" i="12" s="1"/>
  <c r="I88" i="12"/>
  <c r="K88" i="12"/>
  <c r="G89" i="12"/>
  <c r="M89" i="12" s="1"/>
  <c r="M88" i="12" s="1"/>
  <c r="I89" i="12"/>
  <c r="K89" i="12"/>
  <c r="O89" i="12"/>
  <c r="O88" i="12" s="1"/>
  <c r="Q89" i="12"/>
  <c r="Q88" i="12" s="1"/>
  <c r="V89" i="12"/>
  <c r="V88" i="12" s="1"/>
  <c r="G90" i="12"/>
  <c r="M90" i="12" s="1"/>
  <c r="I90" i="12"/>
  <c r="K90" i="12"/>
  <c r="O90" i="12"/>
  <c r="Q90" i="12"/>
  <c r="V90" i="12"/>
  <c r="I91" i="12"/>
  <c r="Q91" i="12"/>
  <c r="G92" i="12"/>
  <c r="I92" i="12"/>
  <c r="K92" i="12"/>
  <c r="M92" i="12"/>
  <c r="O92" i="12"/>
  <c r="Q92" i="12"/>
  <c r="V92" i="12"/>
  <c r="V91" i="12" s="1"/>
  <c r="G93" i="12"/>
  <c r="G91" i="12" s="1"/>
  <c r="I60" i="1" s="1"/>
  <c r="I93" i="12"/>
  <c r="K93" i="12"/>
  <c r="K91" i="12" s="1"/>
  <c r="M93" i="12"/>
  <c r="M91" i="12" s="1"/>
  <c r="O93" i="12"/>
  <c r="O91" i="12" s="1"/>
  <c r="Q93" i="12"/>
  <c r="V93" i="12"/>
  <c r="G95" i="12"/>
  <c r="I95" i="12"/>
  <c r="I94" i="12" s="1"/>
  <c r="K95" i="12"/>
  <c r="O95" i="12"/>
  <c r="Q95" i="12"/>
  <c r="V95" i="12"/>
  <c r="G96" i="12"/>
  <c r="M96" i="12" s="1"/>
  <c r="I96" i="12"/>
  <c r="K96" i="12"/>
  <c r="O96" i="12"/>
  <c r="O94" i="12" s="1"/>
  <c r="Q96" i="12"/>
  <c r="Q94" i="12" s="1"/>
  <c r="V96" i="12"/>
  <c r="V94" i="12" s="1"/>
  <c r="AE98" i="12"/>
  <c r="F41" i="1" s="1"/>
  <c r="I20" i="1"/>
  <c r="I16" i="1"/>
  <c r="J28" i="1"/>
  <c r="J26" i="1"/>
  <c r="G38" i="1"/>
  <c r="F38" i="1"/>
  <c r="J23" i="1"/>
  <c r="J24" i="1"/>
  <c r="J25" i="1"/>
  <c r="J27" i="1"/>
  <c r="E24" i="1"/>
  <c r="E26" i="1"/>
  <c r="K75" i="12" l="1"/>
  <c r="I26" i="12"/>
  <c r="I39" i="12"/>
  <c r="G39" i="12"/>
  <c r="M16" i="12"/>
  <c r="G88" i="12"/>
  <c r="I59" i="1" s="1"/>
  <c r="G85" i="12"/>
  <c r="I58" i="1" s="1"/>
  <c r="M85" i="12"/>
  <c r="F39" i="1"/>
  <c r="F40" i="1"/>
  <c r="M81" i="12"/>
  <c r="F42" i="1"/>
  <c r="M49" i="12"/>
  <c r="K49" i="12"/>
  <c r="M95" i="12"/>
  <c r="M94" i="12" s="1"/>
  <c r="G94" i="12"/>
  <c r="I61" i="1" s="1"/>
  <c r="V49" i="12"/>
  <c r="I49" i="12"/>
  <c r="G26" i="12"/>
  <c r="O39" i="12"/>
  <c r="V26" i="12"/>
  <c r="G49" i="12"/>
  <c r="M73" i="12"/>
  <c r="M72" i="12" s="1"/>
  <c r="G72" i="12"/>
  <c r="I57" i="1" s="1"/>
  <c r="M13" i="12"/>
  <c r="O78" i="12"/>
  <c r="K13" i="12"/>
  <c r="M78" i="12"/>
  <c r="V13" i="12"/>
  <c r="I13" i="12"/>
  <c r="K82" i="12"/>
  <c r="K78" i="12"/>
  <c r="M25" i="12"/>
  <c r="M24" i="12" s="1"/>
  <c r="G24" i="12"/>
  <c r="I52" i="1" s="1"/>
  <c r="G21" i="12"/>
  <c r="I51" i="1" s="1"/>
  <c r="M8" i="12"/>
  <c r="M83" i="12"/>
  <c r="M82" i="12" s="1"/>
  <c r="G82" i="12"/>
  <c r="I54" i="1" s="1"/>
  <c r="Q49" i="12"/>
  <c r="K8" i="12"/>
  <c r="M76" i="12"/>
  <c r="M75" i="12" s="1"/>
  <c r="O49" i="12"/>
  <c r="M40" i="12"/>
  <c r="M39" i="12" s="1"/>
  <c r="M28" i="12"/>
  <c r="M26" i="12" s="1"/>
  <c r="V8" i="12"/>
  <c r="I8" i="12"/>
  <c r="K94" i="12"/>
  <c r="K39" i="12"/>
  <c r="Q8" i="12"/>
  <c r="G8" i="12"/>
  <c r="I49" i="1" s="1"/>
  <c r="I17" i="1" s="1"/>
  <c r="AF98" i="12"/>
  <c r="I53" i="1" l="1"/>
  <c r="I19" i="1"/>
  <c r="G41" i="1"/>
  <c r="H41" i="1" s="1"/>
  <c r="I41" i="1" s="1"/>
  <c r="G40" i="1"/>
  <c r="H40" i="1" s="1"/>
  <c r="I40" i="1" s="1"/>
  <c r="G39" i="1"/>
  <c r="G42" i="1" s="1"/>
  <c r="G25" i="1" s="1"/>
  <c r="A25" i="1" s="1"/>
  <c r="I56" i="1"/>
  <c r="G98" i="12"/>
  <c r="H39" i="1"/>
  <c r="G23" i="1"/>
  <c r="I62" i="1" l="1"/>
  <c r="J61" i="1" s="1"/>
  <c r="I18" i="1"/>
  <c r="I21" i="1" s="1"/>
  <c r="G28" i="1"/>
  <c r="I39" i="1"/>
  <c r="I42" i="1" s="1"/>
  <c r="H42" i="1"/>
  <c r="G26" i="1"/>
  <c r="A26" i="1"/>
  <c r="A23" i="1"/>
  <c r="J55" i="1" l="1"/>
  <c r="J56" i="1"/>
  <c r="J50" i="1"/>
  <c r="J51" i="1"/>
  <c r="J52" i="1"/>
  <c r="J59" i="1"/>
  <c r="J57" i="1"/>
  <c r="J49" i="1"/>
  <c r="J62" i="1" s="1"/>
  <c r="J58" i="1"/>
  <c r="J60" i="1"/>
  <c r="J53" i="1"/>
  <c r="J54" i="1"/>
  <c r="J41" i="1"/>
  <c r="J39" i="1"/>
  <c r="J42" i="1" s="1"/>
  <c r="J40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Resová Alice</author>
  </authors>
  <commentList>
    <comment ref="S6" authorId="0" shapeId="0" xr:uid="{39A3EA91-872A-4D70-A8DE-814CCADF6E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DD2AD4-66E9-4BCA-8D60-0094363CC59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<sst xmlns="http://schemas.openxmlformats.org/spreadsheetml/2006/main" count="661" uniqueCount="211">
  <si>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</si>
  <si>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</si>
  <si>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</si>
  <si>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</si>
  <si>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</si>
  <si>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</si>
  <si>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</si>
  <si>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</si>
  <si>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</si>
  <si>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</si>
  <si>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</si>
  <si>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</si>
  <si>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</si>
  <si>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</si>
  <si>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</si>
  <si>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</si>
  <si>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</si>
  <si>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</si>
  <si>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</si>
  <si>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</si>
  <si>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</si>
  <si>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</si>
  <si>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</si>
  <si>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</si>
  <si>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</si>
  <si>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</si>
  <si>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</si>
  <si>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</si>
  <si>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</si>
  <si>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</si>
  <si>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</si>
  <si>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</si>
  <si>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</si>
  <si>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</si>
  <si>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</si>
  <si>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</si>
  <si>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</si>
  <si>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</si>
  <si>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</si>
  <si>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</si>
  <si>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</si>
  <si>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</si>
  <si>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R2370756401</t>
  </si>
  <si>
    <t>Měření a regulace</t>
  </si>
  <si>
    <t>01</t>
  </si>
  <si>
    <t>Objekt L1</t>
  </si>
  <si>
    <t>Objekt:</t>
  </si>
  <si>
    <t>23/7075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</si>
  <si>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</si>
  <si>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</si>
  <si>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</si>
  <si>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</si>
  <si>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</si>
  <si>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</si>
  <si>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</si>
  <si>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</si>
  <si>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</si>
  <si>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</si>
  <si>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</si>
  <si>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</si>
  <si>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</si>
  <si>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</si>
  <si>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</si>
  <si>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01-56</t>
  </si>
  <si>
    <t>SW technologie</t>
  </si>
  <si>
    <t>18-80</t>
  </si>
  <si>
    <t>Ostatní služby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</si>
  <si>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</si>
  <si>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</si>
  <si>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</si>
  <si>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</si>
  <si>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</si>
  <si>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</si>
  <si>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</si>
  <si>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</si>
  <si>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19-55</t>
  </si>
  <si>
    <t>Inženýring</t>
  </si>
  <si>
    <t>19-57</t>
  </si>
  <si>
    <t>Projekční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</si>
  <si>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</si>
  <si>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</si>
  <si>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</si>
  <si>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</si>
  <si>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</si>
  <si>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</si>
  <si>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</si>
  <si>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</si>
  <si>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</si>
  <si>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</si>
  <si>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</si>
  <si>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</si>
  <si>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</si>
  <si>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</si>
  <si>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</si>
  <si>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</si>
  <si>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</si>
  <si>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</si>
  <si>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</si>
  <si>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</si>
  <si>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</si>
  <si>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</si>
  <si>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</si>
  <si>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</si>
  <si>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</si>
  <si>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</si>
  <si>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</si>
  <si>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</si>
  <si>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</si>
  <si>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Regulátor - 16UI, 4DI, 8DO, 8AO, 1xRS485, 1xM-Bus, 2xETH, 2xUSB, 1xHDMI, 1x SD slot pro SD kartu. Napájení 24 V AC/DC.</t>
  </si>
  <si>
    <t>ks</t>
  </si>
  <si>
    <t>Vlastní</t>
  </si>
  <si>
    <t>iSMA235</t>
  </si>
  <si>
    <t>Specifikace</t>
  </si>
  <si>
    <t>POL3_0</t>
  </si>
  <si>
    <t>V/V modul s Modbus TCP/IP (s vestavěnou Modbus Gateway to RS485) nebo BACnet IP - 2xETH, 1xRS485, 5xDI, 5xUI, 4xAO, 4xDO. Napájení 24 V AC/DC.</t>
  </si>
  <si>
    <t>7" LCD TFT barevný display</t>
  </si>
  <si>
    <t>Indiv</t>
  </si>
  <si>
    <t>Switch, 5x 10/100Base-TX, ESD, DIN, IP30, -40~75st.C  přepínač a konvertor pro průmyslové aplikace</t>
  </si>
  <si>
    <t>Snímače teploty PŘÍLOŽNÉ S PLASTOVOU HLAVICÍ, NTC 20 k?</t>
  </si>
  <si>
    <t>Snímač teploty PRO VENKOVNÍ PROSTŘEDÍ S PLASTOVOU HLAVICÍ, NTC 20?</t>
  </si>
  <si>
    <t>Snímače teploty SE STONKEM A PLASTOVOU HLAVICÍ, NTC 20? , délka stonku 240 mm</t>
  </si>
  <si>
    <t>Příložný bimetalový termostat s nastavením na krytu, 20 až 90 °C, IP20</t>
  </si>
  <si>
    <t xml:space="preserve">Tlakový snímač,G1/4", 0..4bar, 0..10V, AC/DC 24V, IP65 </t>
  </si>
  <si>
    <t>Soubor</t>
  </si>
  <si>
    <t>Regulátor tlaku vlnovcový rozsah -20-800 kPA</t>
  </si>
  <si>
    <t>Plovákový spínač</t>
  </si>
  <si>
    <t>Nouzový Vypínač, 1NO / 1NC, Zap-Vyp, Šroub, 6 A, 600 V, 600 V  hřibové červené na žlutém podkladu</t>
  </si>
  <si>
    <t>KS</t>
  </si>
  <si>
    <t>Pohony, spojité, 4 V AC/DC, 140 s, připojovací svorky</t>
  </si>
  <si>
    <t>Rozvaděč RA, včetně výstroje 800x1000x250</t>
  </si>
  <si>
    <t>kpt</t>
  </si>
  <si>
    <t>Kabel sdělovací s Cu jádrem JYTY 4 x 1 mm</t>
  </si>
  <si>
    <t>M</t>
  </si>
  <si>
    <t>Kabel sdělovací s Cu jádrem JYTY 2 x 1 mm</t>
  </si>
  <si>
    <t>Šňůra lehká s Cu jádrem CYSY H05 VV-F 3 x 0,75 mm2</t>
  </si>
  <si>
    <t>POL3_</t>
  </si>
  <si>
    <t>H07V-K   6,00 ZL/Z žlutozelená</t>
  </si>
  <si>
    <t>UTP cat 5e</t>
  </si>
  <si>
    <t>1420 K50  MONOFLEX EN 320 N PVC</t>
  </si>
  <si>
    <t>1520 KA  TRUBKA TUHÁ 320 N PVC</t>
  </si>
  <si>
    <t>5320 KB  PŘÍCHYTKA PVC</t>
  </si>
  <si>
    <t>Zemnící svorka ZSA16</t>
  </si>
  <si>
    <t>Zemnící páska CU ZS16-délka 0,5m</t>
  </si>
  <si>
    <t>Šňůra CYSY 3 x 0,75 mm2 volně uložená</t>
  </si>
  <si>
    <t>m</t>
  </si>
  <si>
    <t>RTS 23/ II</t>
  </si>
  <si>
    <t>Práce</t>
  </si>
  <si>
    <t>POL1_1</t>
  </si>
  <si>
    <t>Odbočná hranatá krabice A 8</t>
  </si>
  <si>
    <t>Žlab drátěný 50/50 "GZ" - vzdálenos.2m - včetně příslušenství (víka, kotvy, spojky, T-kusy..)</t>
  </si>
  <si>
    <t>Signalizace poruchy</t>
  </si>
  <si>
    <t>Informační systém - štítky</t>
  </si>
  <si>
    <t>5519A-A02357 B Zásuvka jednonásobná, chr</t>
  </si>
  <si>
    <t>3901A-B10 B Rámeček jednonásobný</t>
  </si>
  <si>
    <t>Sada pom.montážní materiál (kab.průchodky, stah.pásky,hmoždinky ap.)</t>
  </si>
  <si>
    <t>Doprava</t>
  </si>
  <si>
    <t>kpl</t>
  </si>
  <si>
    <t>Trubka tuhá z PVC uložená pevně, 29 mm</t>
  </si>
  <si>
    <t>Montáž žlabu kabelového drátěného šířky do 150 mm</t>
  </si>
  <si>
    <t>Vodič H07V-U (CY) 6 mm2 uložený volně</t>
  </si>
  <si>
    <t>Kabel speciální JYTY s Al 2 x 1 mm volně uložený</t>
  </si>
  <si>
    <t>Kabel speciální JYTY s Al 4 x 1 mm volně uložený</t>
  </si>
  <si>
    <t>UTP,FTP,SEKU,SYKY do 7 mm vně.prům.volně ve žlabu</t>
  </si>
  <si>
    <t xml:space="preserve">Sada pom.montážní materiál (kab.průchodky, stah.pásky,hmoždinky ap.) </t>
  </si>
  <si>
    <t>POL1_</t>
  </si>
  <si>
    <t>Demontáž stávajícího zařízení</t>
  </si>
  <si>
    <t>hod</t>
  </si>
  <si>
    <t>SYN22pro06</t>
  </si>
  <si>
    <t>Konečný úklid pracoviště po montážích</t>
  </si>
  <si>
    <t>Zásuvka domovní zapuštěná - provedení 2P+PE</t>
  </si>
  <si>
    <t>kus</t>
  </si>
  <si>
    <t>Montáž stop tlačítko ve skříňce</t>
  </si>
  <si>
    <t>Montáž elektroinstalační krabice do 150x150mm, na omítku</t>
  </si>
  <si>
    <t>Montáž rozvaděč do 300kg</t>
  </si>
  <si>
    <t>El. připojení - motor 1x230V</t>
  </si>
  <si>
    <t>Montáž snímač teploty do potrubí s jímkou</t>
  </si>
  <si>
    <t>Montáž snímač teploty příložný</t>
  </si>
  <si>
    <t>Montáž spínače termostatu otočného</t>
  </si>
  <si>
    <t>Montáž snímač teploty venkovní</t>
  </si>
  <si>
    <t>Montáž snímač tlaku pro kapaliny a plyny</t>
  </si>
  <si>
    <t>Montáž spínač tlaku pro kapaliny a plyny</t>
  </si>
  <si>
    <t>Montáž snímač hladiny zaplavení</t>
  </si>
  <si>
    <t>Připojení - regulační 3-cestný ventil + servopohon</t>
  </si>
  <si>
    <t>Zkoušky v ramci montáž.prací. Komplexni vyzkoušeni</t>
  </si>
  <si>
    <t>Zaučení obsluhy</t>
  </si>
  <si>
    <t>Připojení a nastavení vodoměr s M-bus výstupem</t>
  </si>
  <si>
    <t>Připojení a nastavení kalorimetrické počítadlo s M-bus výstupem</t>
  </si>
  <si>
    <t>Uživatelský software pro DDC, (500-999)</t>
  </si>
  <si>
    <t>d.b.</t>
  </si>
  <si>
    <t>Instalace a nastavení komunikace M-bus</t>
  </si>
  <si>
    <t>Dotykový panel - vykreslení obrazovek</t>
  </si>
  <si>
    <t xml:space="preserve">Niagara Core License pro - 100 Niagara Proxy bodů </t>
  </si>
  <si>
    <t>Úvodní udržovací balíček na 18 měsíců</t>
  </si>
  <si>
    <t>Dispečink - vykreslení obrazovek</t>
  </si>
  <si>
    <t>Dispečink - parametrizace datových bodů</t>
  </si>
  <si>
    <t>Revizní práce</t>
  </si>
  <si>
    <t>Spolupráce s revizním technikem</t>
  </si>
  <si>
    <t>Koordinace s ostatními profesemi</t>
  </si>
  <si>
    <t>Vedoucí zakázky</t>
  </si>
  <si>
    <t>Projekční práce-skutečný stav MaR</t>
  </si>
  <si>
    <t>Projekční práce-výrobní dokumentace MaR</t>
  </si>
  <si>
    <t>SUM</t>
  </si>
  <si>
    <t>Poznámky uchazeče k zadání</t>
  </si>
  <si>
    <t>POPUZIV</t>
  </si>
  <si>
    <t>END</t>
  </si>
  <si>
    <t xml:space="preserve">Nemocnice Kyjov-
"Technické pomoci při min. rizik výskytu bakterií Legionella v teplé vodě"
(vč. pořízení generátoru chlordioxidu a rekonstrukce PS tepla, MAR, ÚT a TUV)
</t>
  </si>
  <si>
    <t>Objekt L - Lékárna, Kožní odd.</t>
  </si>
  <si>
    <r>
      <rPr>
        <b/>
        <sz val="14"/>
        <rFont val="Arial CE"/>
        <charset val="238"/>
      </rPr>
      <t>Nemocnice Kyjov-</t>
    </r>
    <r>
      <rPr>
        <b/>
        <sz val="12"/>
        <rFont val="Arial CE"/>
        <charset val="238"/>
      </rPr>
      <t xml:space="preserve">
T</t>
    </r>
    <r>
      <rPr>
        <b/>
        <sz val="11"/>
        <rFont val="Arial CE"/>
        <charset val="238"/>
      </rPr>
      <t xml:space="preserve">echnické pomoci při min. rizik výskytu bakterií Legionella v teplé vodě
(vč. pořízení generátoru chlordioxidu a rekonstrukce PS tepla, MAR, ÚT a TUV)
</t>
    </r>
    <r>
      <rPr>
        <b/>
        <sz val="12"/>
        <rFont val="Arial CE"/>
        <charset val="238"/>
      </rPr>
      <t xml:space="preserve">
</t>
    </r>
  </si>
  <si>
    <t>Položkový výkaz výměr stavby</t>
  </si>
  <si>
    <t>výkaz výměr:</t>
  </si>
  <si>
    <t xml:space="preserve">Položkový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</si>
</sst>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 wrapText="1"/>
    </xf>
    <xf numFmtId="49" fontId="8" fillId="0" borderId="12" xfId="0" applyNumberFormat="1" applyFont="1" applyBorder="1" applyAlignment="1">
      <alignment vertical="center"/>
    </xf>
    <xf numFmtId="49" fontId="8" fillId="0" borderId="22" xfId="0" applyNumberFormat="1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2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22" xfId="0" applyNumberFormat="1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4" t="s">
        <v>40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view="pageBreakPreview" topLeftCell="B1" zoomScaleNormal="100" zoomScaleSheetLayoutView="100" workbookViewId="0">
      <selection activeCell="G60" sqref="G6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0" t="s">
        <v>208</v>
      </c>
      <c r="C1" s="221"/>
      <c r="D1" s="221"/>
      <c r="E1" s="221"/>
      <c r="F1" s="221"/>
      <c r="G1" s="221"/>
      <c r="H1" s="221"/>
      <c r="I1" s="221"/>
      <c r="J1" s="222"/>
    </row>
    <row r="2" spans="1:15" ht="91.5" customHeight="1" x14ac:dyDescent="0.2">
      <c r="A2" s="2"/>
      <c r="B2" s="77" t="s">
        <v>23</v>
      </c>
      <c r="C2" s="78"/>
      <c r="D2" s="79" t="s">
        <v>47</v>
      </c>
      <c r="E2" s="226" t="s">
        <v>207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229" t="s">
        <v>206</v>
      </c>
      <c r="F3" s="230"/>
      <c r="G3" s="230"/>
      <c r="H3" s="230"/>
      <c r="I3" s="230"/>
      <c r="J3" s="231"/>
    </row>
    <row r="4" spans="1:15" ht="23.25" customHeight="1" x14ac:dyDescent="0.2">
      <c r="A4" s="76">
        <v>1194771</v>
      </c>
      <c r="B4" s="82" t="s">
        <v>209</v>
      </c>
      <c r="C4" s="83"/>
      <c r="D4" s="84" t="s">
        <v>42</v>
      </c>
      <c r="E4" s="209" t="s">
        <v>43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22</v>
      </c>
      <c r="D5" s="214"/>
      <c r="E5" s="215"/>
      <c r="F5" s="215"/>
      <c r="G5" s="215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41</v>
      </c>
      <c r="I11" s="85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32"/>
      <c r="F15" s="232"/>
      <c r="G15" s="234"/>
      <c r="H15" s="234"/>
      <c r="I15" s="234" t="s">
        <v>30</v>
      </c>
      <c r="J15" s="235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7"/>
      <c r="F16" s="198"/>
      <c r="G16" s="197"/>
      <c r="H16" s="198"/>
      <c r="I16" s="197">
        <f>SUMIF(F49:F61,A16,I49:I61)+SUMIF(F49:F61,"PSU",I49:I61)</f>
        <v>0</v>
      </c>
      <c r="J16" s="199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7"/>
      <c r="F17" s="198"/>
      <c r="G17" s="197"/>
      <c r="H17" s="198"/>
      <c r="I17" s="197">
        <f>SUMIF(F49:F61,A17,I49:I61)</f>
        <v>0</v>
      </c>
      <c r="J17" s="199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7"/>
      <c r="F18" s="198"/>
      <c r="G18" s="197"/>
      <c r="H18" s="198"/>
      <c r="I18" s="197">
        <f>SUMIF(F49:F61,A18,I49:I61)</f>
        <v>0</v>
      </c>
      <c r="J18" s="199"/>
    </row>
    <row r="19" spans="1:10" ht="23.25" customHeight="1" x14ac:dyDescent="0.2">
      <c r="A19" s="139" t="s">
        <v>79</v>
      </c>
      <c r="B19" s="38" t="s">
        <v>28</v>
      </c>
      <c r="C19" s="62"/>
      <c r="D19" s="63"/>
      <c r="E19" s="197"/>
      <c r="F19" s="198"/>
      <c r="G19" s="197"/>
      <c r="H19" s="198"/>
      <c r="I19" s="197">
        <f>SUMIF(F49:F61,A19,I49:I61)</f>
        <v>0</v>
      </c>
      <c r="J19" s="199"/>
    </row>
    <row r="20" spans="1:10" ht="23.25" customHeight="1" x14ac:dyDescent="0.2">
      <c r="A20" s="139" t="s">
        <v>80</v>
      </c>
      <c r="B20" s="38" t="s">
        <v>29</v>
      </c>
      <c r="C20" s="62"/>
      <c r="D20" s="63"/>
      <c r="E20" s="197"/>
      <c r="F20" s="198"/>
      <c r="G20" s="197"/>
      <c r="H20" s="198"/>
      <c r="I20" s="197">
        <f>SUMIF(F49:F61,A20,I49:I61)</f>
        <v>0</v>
      </c>
      <c r="J20" s="199"/>
    </row>
    <row r="21" spans="1:10" ht="23.25" customHeight="1" x14ac:dyDescent="0.2">
      <c r="A21" s="2"/>
      <c r="B21" s="48" t="s">
        <v>30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A23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02">
        <f>ZakladDPHSniVypocet+ZakladDPHZaklVypocet</f>
        <v>0</v>
      </c>
      <c r="H28" s="203"/>
      <c r="I28" s="20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02">
        <f>A27</f>
        <v>0</v>
      </c>
      <c r="H29" s="202"/>
      <c r="I29" s="202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19.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187"/>
      <c r="D39" s="187"/>
      <c r="E39" s="187"/>
      <c r="F39" s="100">
        <f>'01 R2370756401 Pol'!AE98</f>
        <v>0</v>
      </c>
      <c r="G39" s="101">
        <f>'01 R2370756401 Pol'!AF98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44</v>
      </c>
      <c r="C40" s="188" t="s">
        <v>45</v>
      </c>
      <c r="D40" s="188"/>
      <c r="E40" s="188"/>
      <c r="F40" s="105">
        <f>'01 R2370756401 Pol'!AE98</f>
        <v>0</v>
      </c>
      <c r="G40" s="106">
        <f>'01 R2370756401 Pol'!AF98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42</v>
      </c>
      <c r="C41" s="187" t="s">
        <v>43</v>
      </c>
      <c r="D41" s="187"/>
      <c r="E41" s="187"/>
      <c r="F41" s="109">
        <f>'01 R2370756401 Pol'!AE98</f>
        <v>0</v>
      </c>
      <c r="G41" s="102">
        <f>'01 R2370756401 Pol'!AF98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189" t="s">
        <v>49</v>
      </c>
      <c r="C42" s="190"/>
      <c r="D42" s="190"/>
      <c r="E42" s="191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53</v>
      </c>
      <c r="C49" s="185" t="s">
        <v>54</v>
      </c>
      <c r="D49" s="186"/>
      <c r="E49" s="186"/>
      <c r="F49" s="137" t="s">
        <v>26</v>
      </c>
      <c r="G49" s="130"/>
      <c r="H49" s="130"/>
      <c r="I49" s="130">
        <f>'01 R2370756401 Pol'!G8</f>
        <v>0</v>
      </c>
      <c r="J49" s="135" t="str">
        <f>IF(I62=0,"",I49/I62*100)</f>
        <v/>
      </c>
    </row>
    <row r="50" spans="1:10" ht="36.75" customHeight="1" x14ac:dyDescent="0.2">
      <c r="A50" s="124"/>
      <c r="B50" s="129" t="s">
        <v>55</v>
      </c>
      <c r="C50" s="185" t="s">
        <v>56</v>
      </c>
      <c r="D50" s="186"/>
      <c r="E50" s="186"/>
      <c r="F50" s="137" t="s">
        <v>26</v>
      </c>
      <c r="G50" s="130"/>
      <c r="H50" s="130"/>
      <c r="I50" s="130">
        <f>'01 R2370756401 Pol'!G13</f>
        <v>0</v>
      </c>
      <c r="J50" s="135" t="str">
        <f>IF(I62=0,"",I50/I62*100)</f>
        <v/>
      </c>
    </row>
    <row r="51" spans="1:10" ht="36.75" customHeight="1" x14ac:dyDescent="0.2">
      <c r="A51" s="124"/>
      <c r="B51" s="129" t="s">
        <v>57</v>
      </c>
      <c r="C51" s="185" t="s">
        <v>58</v>
      </c>
      <c r="D51" s="186"/>
      <c r="E51" s="186"/>
      <c r="F51" s="137" t="s">
        <v>26</v>
      </c>
      <c r="G51" s="130"/>
      <c r="H51" s="130"/>
      <c r="I51" s="130">
        <f>'01 R2370756401 Pol'!G21</f>
        <v>0</v>
      </c>
      <c r="J51" s="135" t="str">
        <f>IF(I62=0,"",I51/I62*100)</f>
        <v/>
      </c>
    </row>
    <row r="52" spans="1:10" ht="36.75" customHeight="1" x14ac:dyDescent="0.2">
      <c r="A52" s="124"/>
      <c r="B52" s="129" t="s">
        <v>59</v>
      </c>
      <c r="C52" s="185" t="s">
        <v>60</v>
      </c>
      <c r="D52" s="186"/>
      <c r="E52" s="186"/>
      <c r="F52" s="137" t="s">
        <v>26</v>
      </c>
      <c r="G52" s="130"/>
      <c r="H52" s="130"/>
      <c r="I52" s="130">
        <f>'01 R2370756401 Pol'!G24</f>
        <v>0</v>
      </c>
      <c r="J52" s="135" t="str">
        <f>IF(I62=0,"",I52/I62*100)</f>
        <v/>
      </c>
    </row>
    <row r="53" spans="1:10" ht="36.75" customHeight="1" x14ac:dyDescent="0.2">
      <c r="A53" s="124"/>
      <c r="B53" s="129" t="s">
        <v>61</v>
      </c>
      <c r="C53" s="185" t="s">
        <v>62</v>
      </c>
      <c r="D53" s="186"/>
      <c r="E53" s="186"/>
      <c r="F53" s="137" t="s">
        <v>27</v>
      </c>
      <c r="G53" s="130"/>
      <c r="H53" s="130"/>
      <c r="I53" s="130">
        <f>'01 R2370756401 Pol'!G26+'01 R2370756401 Pol'!G39</f>
        <v>0</v>
      </c>
      <c r="J53" s="135" t="str">
        <f>IF(I62=0,"",I53/I62*100)</f>
        <v/>
      </c>
    </row>
    <row r="54" spans="1:10" ht="36.75" customHeight="1" x14ac:dyDescent="0.2">
      <c r="A54" s="124"/>
      <c r="B54" s="129" t="s">
        <v>63</v>
      </c>
      <c r="C54" s="185" t="s">
        <v>64</v>
      </c>
      <c r="D54" s="186"/>
      <c r="E54" s="186"/>
      <c r="F54" s="137" t="s">
        <v>27</v>
      </c>
      <c r="G54" s="130"/>
      <c r="H54" s="130"/>
      <c r="I54" s="130">
        <f>'01 R2370756401 Pol'!G82</f>
        <v>0</v>
      </c>
      <c r="J54" s="135" t="str">
        <f>IF(I62=0,"",I54/I62*100)</f>
        <v/>
      </c>
    </row>
    <row r="55" spans="1:10" ht="36.75" customHeight="1" x14ac:dyDescent="0.2">
      <c r="A55" s="124"/>
      <c r="B55" s="129" t="s">
        <v>65</v>
      </c>
      <c r="C55" s="185" t="s">
        <v>66</v>
      </c>
      <c r="D55" s="186"/>
      <c r="E55" s="186"/>
      <c r="F55" s="137" t="s">
        <v>79</v>
      </c>
      <c r="G55" s="130"/>
      <c r="H55" s="130"/>
      <c r="I55" s="130">
        <f>'01 R2370756401 Pol'!G47</f>
        <v>0</v>
      </c>
      <c r="J55" s="135" t="str">
        <f>IF(I62=0,"",I55/I62*100)</f>
        <v/>
      </c>
    </row>
    <row r="56" spans="1:10" ht="36.75" customHeight="1" x14ac:dyDescent="0.2">
      <c r="A56" s="124"/>
      <c r="B56" s="129" t="s">
        <v>67</v>
      </c>
      <c r="C56" s="185" t="s">
        <v>68</v>
      </c>
      <c r="D56" s="186"/>
      <c r="E56" s="186"/>
      <c r="F56" s="137" t="s">
        <v>27</v>
      </c>
      <c r="G56" s="130"/>
      <c r="H56" s="130"/>
      <c r="I56" s="130">
        <f>'01 R2370756401 Pol'!G37+'01 R2370756401 Pol'!G49+'01 R2370756401 Pol'!G75</f>
        <v>0</v>
      </c>
      <c r="J56" s="135" t="str">
        <f>IF(I62=0,"",I56/I62*100)</f>
        <v/>
      </c>
    </row>
    <row r="57" spans="1:10" ht="36.75" customHeight="1" x14ac:dyDescent="0.2">
      <c r="A57" s="124"/>
      <c r="B57" s="129" t="s">
        <v>69</v>
      </c>
      <c r="C57" s="185" t="s">
        <v>70</v>
      </c>
      <c r="D57" s="186"/>
      <c r="E57" s="186"/>
      <c r="F57" s="137" t="s">
        <v>79</v>
      </c>
      <c r="G57" s="130"/>
      <c r="H57" s="130"/>
      <c r="I57" s="130">
        <f>'01 R2370756401 Pol'!G72</f>
        <v>0</v>
      </c>
      <c r="J57" s="135" t="str">
        <f>IF(I62=0,"",I57/I62*100)</f>
        <v/>
      </c>
    </row>
    <row r="58" spans="1:10" ht="36.75" customHeight="1" x14ac:dyDescent="0.2">
      <c r="A58" s="124"/>
      <c r="B58" s="129" t="s">
        <v>71</v>
      </c>
      <c r="C58" s="185" t="s">
        <v>72</v>
      </c>
      <c r="D58" s="186"/>
      <c r="E58" s="186"/>
      <c r="F58" s="137" t="s">
        <v>27</v>
      </c>
      <c r="G58" s="130"/>
      <c r="H58" s="130"/>
      <c r="I58" s="130">
        <f>'01 R2370756401 Pol'!G78+'01 R2370756401 Pol'!G85</f>
        <v>0</v>
      </c>
      <c r="J58" s="135" t="str">
        <f>IF(I62=0,"",I58/I62*100)</f>
        <v/>
      </c>
    </row>
    <row r="59" spans="1:10" ht="36.75" customHeight="1" x14ac:dyDescent="0.2">
      <c r="A59" s="124"/>
      <c r="B59" s="129" t="s">
        <v>73</v>
      </c>
      <c r="C59" s="185" t="s">
        <v>74</v>
      </c>
      <c r="D59" s="186"/>
      <c r="E59" s="186"/>
      <c r="F59" s="137" t="s">
        <v>79</v>
      </c>
      <c r="G59" s="130"/>
      <c r="H59" s="130"/>
      <c r="I59" s="130">
        <f>'01 R2370756401 Pol'!G88</f>
        <v>0</v>
      </c>
      <c r="J59" s="135" t="str">
        <f>IF(I62=0,"",I59/I62*100)</f>
        <v/>
      </c>
    </row>
    <row r="60" spans="1:10" ht="36.75" customHeight="1" x14ac:dyDescent="0.2">
      <c r="A60" s="124"/>
      <c r="B60" s="129" t="s">
        <v>75</v>
      </c>
      <c r="C60" s="185" t="s">
        <v>76</v>
      </c>
      <c r="D60" s="186"/>
      <c r="E60" s="186"/>
      <c r="F60" s="137" t="s">
        <v>79</v>
      </c>
      <c r="G60" s="130"/>
      <c r="H60" s="130"/>
      <c r="I60" s="130">
        <f>'01 R2370756401 Pol'!G91</f>
        <v>0</v>
      </c>
      <c r="J60" s="135" t="str">
        <f>IF(I62=0,"",I60/I62*100)</f>
        <v/>
      </c>
    </row>
    <row r="61" spans="1:10" ht="36.75" customHeight="1" x14ac:dyDescent="0.2">
      <c r="A61" s="124"/>
      <c r="B61" s="129" t="s">
        <v>77</v>
      </c>
      <c r="C61" s="185" t="s">
        <v>78</v>
      </c>
      <c r="D61" s="186"/>
      <c r="E61" s="186"/>
      <c r="F61" s="137" t="s">
        <v>79</v>
      </c>
      <c r="G61" s="130"/>
      <c r="H61" s="130"/>
      <c r="I61" s="130">
        <f>'01 R2370756401 Pol'!G94</f>
        <v>0</v>
      </c>
      <c r="J61" s="135" t="str">
        <f>IF(I62=0,"",I61/I62*100)</f>
        <v/>
      </c>
    </row>
    <row r="62" spans="1:10" ht="25.5" customHeight="1" x14ac:dyDescent="0.2">
      <c r="A62" s="125"/>
      <c r="B62" s="131" t="s">
        <v>1</v>
      </c>
      <c r="C62" s="132"/>
      <c r="D62" s="133"/>
      <c r="E62" s="133"/>
      <c r="F62" s="138"/>
      <c r="G62" s="134"/>
      <c r="H62" s="134"/>
      <c r="I62" s="134">
        <f>SUM(I49:I61)</f>
        <v>0</v>
      </c>
      <c r="J62" s="136">
        <f>SUM(J49:J61)</f>
        <v>0</v>
      </c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61D4-6E70-4E43-9B1C-D75F72C112C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00" sqref="C10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210</v>
      </c>
      <c r="B1" s="241"/>
      <c r="C1" s="241"/>
      <c r="D1" s="241"/>
      <c r="E1" s="241"/>
      <c r="F1" s="241"/>
      <c r="G1" s="241"/>
      <c r="AG1" t="s">
        <v>81</v>
      </c>
    </row>
    <row r="2" spans="1:60" ht="48.75" customHeight="1" x14ac:dyDescent="0.2">
      <c r="A2" s="50" t="s">
        <v>7</v>
      </c>
      <c r="B2" s="49" t="s">
        <v>47</v>
      </c>
      <c r="C2" s="242" t="s">
        <v>205</v>
      </c>
      <c r="D2" s="243"/>
      <c r="E2" s="243"/>
      <c r="F2" s="243"/>
      <c r="G2" s="244"/>
      <c r="AG2" t="s">
        <v>82</v>
      </c>
    </row>
    <row r="3" spans="1:60" ht="24.95" customHeight="1" x14ac:dyDescent="0.2">
      <c r="A3" s="50" t="s">
        <v>8</v>
      </c>
      <c r="B3" s="49" t="s">
        <v>44</v>
      </c>
      <c r="C3" s="245" t="s">
        <v>206</v>
      </c>
      <c r="D3" s="245"/>
      <c r="E3" s="245"/>
      <c r="F3" s="245"/>
      <c r="G3" s="246"/>
      <c r="AC3" s="122" t="s">
        <v>82</v>
      </c>
      <c r="AG3" t="s">
        <v>83</v>
      </c>
    </row>
    <row r="4" spans="1:60" ht="24.95" customHeight="1" x14ac:dyDescent="0.2">
      <c r="A4" s="140" t="s">
        <v>9</v>
      </c>
      <c r="B4" s="141" t="s">
        <v>42</v>
      </c>
      <c r="C4" s="247" t="s">
        <v>43</v>
      </c>
      <c r="D4" s="247"/>
      <c r="E4" s="247"/>
      <c r="F4" s="247"/>
      <c r="G4" s="248"/>
      <c r="AG4" t="s">
        <v>84</v>
      </c>
    </row>
    <row r="5" spans="1:60" x14ac:dyDescent="0.2">
      <c r="D5" s="10"/>
    </row>
    <row r="6" spans="1:60" ht="38.25" x14ac:dyDescent="0.2">
      <c r="A6" s="143" t="s">
        <v>85</v>
      </c>
      <c r="B6" s="145" t="s">
        <v>86</v>
      </c>
      <c r="C6" s="145" t="s">
        <v>87</v>
      </c>
      <c r="D6" s="144" t="s">
        <v>88</v>
      </c>
      <c r="E6" s="143" t="s">
        <v>89</v>
      </c>
      <c r="F6" s="142" t="s">
        <v>90</v>
      </c>
      <c r="G6" s="143" t="s">
        <v>30</v>
      </c>
      <c r="H6" s="146" t="s">
        <v>31</v>
      </c>
      <c r="I6" s="146" t="s">
        <v>91</v>
      </c>
      <c r="J6" s="146" t="s">
        <v>32</v>
      </c>
      <c r="K6" s="146" t="s">
        <v>92</v>
      </c>
      <c r="L6" s="146" t="s">
        <v>93</v>
      </c>
      <c r="M6" s="146" t="s">
        <v>94</v>
      </c>
      <c r="N6" s="146" t="s">
        <v>95</v>
      </c>
      <c r="O6" s="146" t="s">
        <v>96</v>
      </c>
      <c r="P6" s="146" t="s">
        <v>97</v>
      </c>
      <c r="Q6" s="146" t="s">
        <v>98</v>
      </c>
      <c r="R6" s="146" t="s">
        <v>99</v>
      </c>
      <c r="S6" s="146" t="s">
        <v>100</v>
      </c>
      <c r="T6" s="146" t="s">
        <v>101</v>
      </c>
      <c r="U6" s="146" t="s">
        <v>102</v>
      </c>
      <c r="V6" s="146" t="s">
        <v>103</v>
      </c>
      <c r="W6" s="146" t="s">
        <v>104</v>
      </c>
      <c r="X6" s="146" t="s">
        <v>105</v>
      </c>
    </row>
    <row r="7" spans="1:60" ht="12.75" hidden="1" customHeight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 x14ac:dyDescent="0.2">
      <c r="A8" s="159" t="s">
        <v>106</v>
      </c>
      <c r="B8" s="160" t="s">
        <v>53</v>
      </c>
      <c r="C8" s="178" t="s">
        <v>54</v>
      </c>
      <c r="D8" s="161"/>
      <c r="E8" s="162"/>
      <c r="F8" s="163"/>
      <c r="G8" s="164">
        <f>SUMIF(AG9:AG12,"&lt;&gt;NOR",G9:G12)</f>
        <v>0</v>
      </c>
      <c r="H8" s="158"/>
      <c r="I8" s="158">
        <f>SUM(I9:I12)</f>
        <v>0</v>
      </c>
      <c r="J8" s="158"/>
      <c r="K8" s="158">
        <f>SUM(K9:K12)</f>
        <v>0</v>
      </c>
      <c r="L8" s="158"/>
      <c r="M8" s="158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8"/>
      <c r="S8" s="158"/>
      <c r="T8" s="158"/>
      <c r="U8" s="158"/>
      <c r="V8" s="158">
        <f>SUM(V9:V12)</f>
        <v>0</v>
      </c>
      <c r="W8" s="158"/>
      <c r="X8" s="158"/>
      <c r="AG8" t="s">
        <v>107</v>
      </c>
    </row>
    <row r="9" spans="1:60" ht="33.75" outlineLevel="1" x14ac:dyDescent="0.2">
      <c r="A9" s="172">
        <v>1</v>
      </c>
      <c r="B9" s="173"/>
      <c r="C9" s="179" t="s">
        <v>108</v>
      </c>
      <c r="D9" s="174" t="s">
        <v>109</v>
      </c>
      <c r="E9" s="175">
        <v>1</v>
      </c>
      <c r="F9" s="176"/>
      <c r="G9" s="177">
        <f>ROUND(E9*F9,2)</f>
        <v>0</v>
      </c>
      <c r="H9" s="156"/>
      <c r="I9" s="155">
        <f>ROUND(E9*H9,2)</f>
        <v>0</v>
      </c>
      <c r="J9" s="156">
        <v>0</v>
      </c>
      <c r="K9" s="155">
        <f>ROUND(E9*J9,2)</f>
        <v>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110</v>
      </c>
      <c r="T9" s="155" t="s">
        <v>111</v>
      </c>
      <c r="U9" s="155">
        <v>0</v>
      </c>
      <c r="V9" s="155">
        <f>ROUND(E9*U9,2)</f>
        <v>0</v>
      </c>
      <c r="W9" s="155"/>
      <c r="X9" s="155" t="s">
        <v>112</v>
      </c>
      <c r="Y9" s="147"/>
      <c r="Z9" s="147"/>
      <c r="AA9" s="147"/>
      <c r="AB9" s="147"/>
      <c r="AC9" s="147"/>
      <c r="AD9" s="147"/>
      <c r="AE9" s="147"/>
      <c r="AF9" s="147"/>
      <c r="AG9" s="147" t="s">
        <v>113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1" x14ac:dyDescent="0.2">
      <c r="A10" s="172">
        <v>2</v>
      </c>
      <c r="B10" s="173"/>
      <c r="C10" s="179" t="s">
        <v>114</v>
      </c>
      <c r="D10" s="174" t="s">
        <v>109</v>
      </c>
      <c r="E10" s="175">
        <v>1</v>
      </c>
      <c r="F10" s="176"/>
      <c r="G10" s="177">
        <f>ROUND(E10*F10,2)</f>
        <v>0</v>
      </c>
      <c r="H10" s="156"/>
      <c r="I10" s="155">
        <f>ROUND(E10*H10,2)</f>
        <v>0</v>
      </c>
      <c r="J10" s="156">
        <v>0</v>
      </c>
      <c r="K10" s="155">
        <f>ROUND(E10*J10,2)</f>
        <v>0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110</v>
      </c>
      <c r="T10" s="155" t="s">
        <v>111</v>
      </c>
      <c r="U10" s="155">
        <v>0</v>
      </c>
      <c r="V10" s="155">
        <f>ROUND(E10*U10,2)</f>
        <v>0</v>
      </c>
      <c r="W10" s="155"/>
      <c r="X10" s="155" t="s">
        <v>112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113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2">
        <v>3</v>
      </c>
      <c r="B11" s="173"/>
      <c r="C11" s="179" t="s">
        <v>115</v>
      </c>
      <c r="D11" s="174" t="s">
        <v>109</v>
      </c>
      <c r="E11" s="175">
        <v>1</v>
      </c>
      <c r="F11" s="176"/>
      <c r="G11" s="177">
        <f>ROUND(E11*F11,2)</f>
        <v>0</v>
      </c>
      <c r="H11" s="156"/>
      <c r="I11" s="155">
        <f>ROUND(E11*H11,2)</f>
        <v>0</v>
      </c>
      <c r="J11" s="156">
        <v>0</v>
      </c>
      <c r="K11" s="155">
        <f>ROUND(E11*J11,2)</f>
        <v>0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110</v>
      </c>
      <c r="T11" s="155" t="s">
        <v>116</v>
      </c>
      <c r="U11" s="155">
        <v>0</v>
      </c>
      <c r="V11" s="155">
        <f>ROUND(E11*U11,2)</f>
        <v>0</v>
      </c>
      <c r="W11" s="155"/>
      <c r="X11" s="155" t="s">
        <v>112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113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 x14ac:dyDescent="0.2">
      <c r="A12" s="172">
        <v>4</v>
      </c>
      <c r="B12" s="173"/>
      <c r="C12" s="179" t="s">
        <v>117</v>
      </c>
      <c r="D12" s="174" t="s">
        <v>109</v>
      </c>
      <c r="E12" s="175">
        <v>1</v>
      </c>
      <c r="F12" s="176"/>
      <c r="G12" s="177">
        <f>ROUND(E12*F12,2)</f>
        <v>0</v>
      </c>
      <c r="H12" s="156"/>
      <c r="I12" s="155">
        <f>ROUND(E12*H12,2)</f>
        <v>0</v>
      </c>
      <c r="J12" s="156">
        <v>0</v>
      </c>
      <c r="K12" s="155">
        <f>ROUND(E12*J12,2)</f>
        <v>0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110</v>
      </c>
      <c r="T12" s="155" t="s">
        <v>116</v>
      </c>
      <c r="U12" s="155">
        <v>0</v>
      </c>
      <c r="V12" s="155">
        <f>ROUND(E12*U12,2)</f>
        <v>0</v>
      </c>
      <c r="W12" s="155"/>
      <c r="X12" s="155" t="s">
        <v>112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113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59" t="s">
        <v>106</v>
      </c>
      <c r="B13" s="160" t="s">
        <v>55</v>
      </c>
      <c r="C13" s="178" t="s">
        <v>56</v>
      </c>
      <c r="D13" s="161"/>
      <c r="E13" s="162"/>
      <c r="F13" s="163"/>
      <c r="G13" s="164">
        <f>SUMIF(AG14:AG20,"&lt;&gt;NOR",G14:G20)</f>
        <v>0</v>
      </c>
      <c r="H13" s="158"/>
      <c r="I13" s="158">
        <f>SUM(I14:I20)</f>
        <v>0</v>
      </c>
      <c r="J13" s="158"/>
      <c r="K13" s="158">
        <f>SUM(K14:K20)</f>
        <v>0</v>
      </c>
      <c r="L13" s="158"/>
      <c r="M13" s="158">
        <f>SUM(M14:M20)</f>
        <v>0</v>
      </c>
      <c r="N13" s="157"/>
      <c r="O13" s="157">
        <f>SUM(O14:O20)</f>
        <v>0</v>
      </c>
      <c r="P13" s="157"/>
      <c r="Q13" s="157">
        <f>SUM(Q14:Q20)</f>
        <v>0</v>
      </c>
      <c r="R13" s="158"/>
      <c r="S13" s="158"/>
      <c r="T13" s="158"/>
      <c r="U13" s="158"/>
      <c r="V13" s="158">
        <f>SUM(V14:V20)</f>
        <v>0</v>
      </c>
      <c r="W13" s="158"/>
      <c r="X13" s="158"/>
      <c r="AG13" t="s">
        <v>107</v>
      </c>
    </row>
    <row r="14" spans="1:60" ht="22.5" outlineLevel="1" x14ac:dyDescent="0.2">
      <c r="A14" s="172">
        <v>5</v>
      </c>
      <c r="B14" s="173"/>
      <c r="C14" s="179" t="s">
        <v>118</v>
      </c>
      <c r="D14" s="174" t="s">
        <v>109</v>
      </c>
      <c r="E14" s="175">
        <v>7</v>
      </c>
      <c r="F14" s="176"/>
      <c r="G14" s="177">
        <f t="shared" ref="G14:G20" si="0">ROUND(E14*F14,2)</f>
        <v>0</v>
      </c>
      <c r="H14" s="156"/>
      <c r="I14" s="155">
        <f t="shared" ref="I14:I20" si="1">ROUND(E14*H14,2)</f>
        <v>0</v>
      </c>
      <c r="J14" s="156">
        <v>0</v>
      </c>
      <c r="K14" s="155">
        <f t="shared" ref="K14:K20" si="2">ROUND(E14*J14,2)</f>
        <v>0</v>
      </c>
      <c r="L14" s="155">
        <v>21</v>
      </c>
      <c r="M14" s="155">
        <f t="shared" ref="M14:M20" si="3">G14*(1+L14/100)</f>
        <v>0</v>
      </c>
      <c r="N14" s="154">
        <v>0</v>
      </c>
      <c r="O14" s="154">
        <f t="shared" ref="O14:O20" si="4">ROUND(E14*N14,2)</f>
        <v>0</v>
      </c>
      <c r="P14" s="154">
        <v>0</v>
      </c>
      <c r="Q14" s="154">
        <f t="shared" ref="Q14:Q20" si="5">ROUND(E14*P14,2)</f>
        <v>0</v>
      </c>
      <c r="R14" s="155"/>
      <c r="S14" s="155" t="s">
        <v>110</v>
      </c>
      <c r="T14" s="155" t="s">
        <v>116</v>
      </c>
      <c r="U14" s="155">
        <v>0</v>
      </c>
      <c r="V14" s="155">
        <f t="shared" ref="V14:V20" si="6">ROUND(E14*U14,2)</f>
        <v>0</v>
      </c>
      <c r="W14" s="155"/>
      <c r="X14" s="155" t="s">
        <v>112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113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2">
        <v>6</v>
      </c>
      <c r="B15" s="173"/>
      <c r="C15" s="179" t="s">
        <v>119</v>
      </c>
      <c r="D15" s="174" t="s">
        <v>109</v>
      </c>
      <c r="E15" s="175">
        <v>2</v>
      </c>
      <c r="F15" s="176"/>
      <c r="G15" s="177">
        <f t="shared" si="0"/>
        <v>0</v>
      </c>
      <c r="H15" s="156"/>
      <c r="I15" s="155">
        <f t="shared" si="1"/>
        <v>0</v>
      </c>
      <c r="J15" s="156">
        <v>0</v>
      </c>
      <c r="K15" s="155">
        <f t="shared" si="2"/>
        <v>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110</v>
      </c>
      <c r="T15" s="155" t="s">
        <v>116</v>
      </c>
      <c r="U15" s="155">
        <v>0</v>
      </c>
      <c r="V15" s="155">
        <f t="shared" si="6"/>
        <v>0</v>
      </c>
      <c r="W15" s="155"/>
      <c r="X15" s="155" t="s">
        <v>112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113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2">
        <v>7</v>
      </c>
      <c r="B16" s="173"/>
      <c r="C16" s="179" t="s">
        <v>120</v>
      </c>
      <c r="D16" s="174" t="s">
        <v>109</v>
      </c>
      <c r="E16" s="175">
        <v>1</v>
      </c>
      <c r="F16" s="176"/>
      <c r="G16" s="177">
        <f t="shared" si="0"/>
        <v>0</v>
      </c>
      <c r="H16" s="156"/>
      <c r="I16" s="155">
        <f t="shared" si="1"/>
        <v>0</v>
      </c>
      <c r="J16" s="156">
        <v>0</v>
      </c>
      <c r="K16" s="155">
        <f t="shared" si="2"/>
        <v>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110</v>
      </c>
      <c r="T16" s="155" t="s">
        <v>116</v>
      </c>
      <c r="U16" s="155">
        <v>0</v>
      </c>
      <c r="V16" s="155">
        <f t="shared" si="6"/>
        <v>0</v>
      </c>
      <c r="W16" s="155"/>
      <c r="X16" s="155" t="s">
        <v>112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113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2">
        <v>8</v>
      </c>
      <c r="B17" s="173"/>
      <c r="C17" s="179" t="s">
        <v>121</v>
      </c>
      <c r="D17" s="174" t="s">
        <v>109</v>
      </c>
      <c r="E17" s="175">
        <v>1</v>
      </c>
      <c r="F17" s="176"/>
      <c r="G17" s="177">
        <f t="shared" si="0"/>
        <v>0</v>
      </c>
      <c r="H17" s="156"/>
      <c r="I17" s="155">
        <f t="shared" si="1"/>
        <v>0</v>
      </c>
      <c r="J17" s="156">
        <v>0</v>
      </c>
      <c r="K17" s="155">
        <f t="shared" si="2"/>
        <v>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110</v>
      </c>
      <c r="T17" s="155" t="s">
        <v>116</v>
      </c>
      <c r="U17" s="155">
        <v>0</v>
      </c>
      <c r="V17" s="155">
        <f t="shared" si="6"/>
        <v>0</v>
      </c>
      <c r="W17" s="155"/>
      <c r="X17" s="155" t="s">
        <v>112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113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2">
        <v>9</v>
      </c>
      <c r="B18" s="173"/>
      <c r="C18" s="179" t="s">
        <v>122</v>
      </c>
      <c r="D18" s="174" t="s">
        <v>123</v>
      </c>
      <c r="E18" s="175">
        <v>1</v>
      </c>
      <c r="F18" s="176"/>
      <c r="G18" s="177">
        <f t="shared" si="0"/>
        <v>0</v>
      </c>
      <c r="H18" s="156"/>
      <c r="I18" s="155">
        <f t="shared" si="1"/>
        <v>0</v>
      </c>
      <c r="J18" s="156">
        <v>0</v>
      </c>
      <c r="K18" s="155">
        <f t="shared" si="2"/>
        <v>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110</v>
      </c>
      <c r="T18" s="155" t="s">
        <v>116</v>
      </c>
      <c r="U18" s="155">
        <v>0</v>
      </c>
      <c r="V18" s="155">
        <f t="shared" si="6"/>
        <v>0</v>
      </c>
      <c r="W18" s="155"/>
      <c r="X18" s="155" t="s">
        <v>112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113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2">
        <v>10</v>
      </c>
      <c r="B19" s="173"/>
      <c r="C19" s="179" t="s">
        <v>124</v>
      </c>
      <c r="D19" s="174" t="s">
        <v>109</v>
      </c>
      <c r="E19" s="175">
        <v>1</v>
      </c>
      <c r="F19" s="176"/>
      <c r="G19" s="177">
        <f t="shared" si="0"/>
        <v>0</v>
      </c>
      <c r="H19" s="156"/>
      <c r="I19" s="155">
        <f t="shared" si="1"/>
        <v>0</v>
      </c>
      <c r="J19" s="156">
        <v>0</v>
      </c>
      <c r="K19" s="155">
        <f t="shared" si="2"/>
        <v>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110</v>
      </c>
      <c r="T19" s="155" t="s">
        <v>116</v>
      </c>
      <c r="U19" s="155">
        <v>0</v>
      </c>
      <c r="V19" s="155">
        <f t="shared" si="6"/>
        <v>0</v>
      </c>
      <c r="W19" s="155"/>
      <c r="X19" s="155" t="s">
        <v>112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113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2">
        <v>11</v>
      </c>
      <c r="B20" s="173"/>
      <c r="C20" s="179" t="s">
        <v>125</v>
      </c>
      <c r="D20" s="174" t="s">
        <v>109</v>
      </c>
      <c r="E20" s="175">
        <v>1</v>
      </c>
      <c r="F20" s="176"/>
      <c r="G20" s="177">
        <f t="shared" si="0"/>
        <v>0</v>
      </c>
      <c r="H20" s="156"/>
      <c r="I20" s="155">
        <f t="shared" si="1"/>
        <v>0</v>
      </c>
      <c r="J20" s="156">
        <v>0</v>
      </c>
      <c r="K20" s="155">
        <f t="shared" si="2"/>
        <v>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110</v>
      </c>
      <c r="T20" s="155" t="s">
        <v>116</v>
      </c>
      <c r="U20" s="155">
        <v>0</v>
      </c>
      <c r="V20" s="155">
        <f t="shared" si="6"/>
        <v>0</v>
      </c>
      <c r="W20" s="155"/>
      <c r="X20" s="155" t="s">
        <v>112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113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59" t="s">
        <v>106</v>
      </c>
      <c r="B21" s="160" t="s">
        <v>57</v>
      </c>
      <c r="C21" s="178" t="s">
        <v>58</v>
      </c>
      <c r="D21" s="161"/>
      <c r="E21" s="162"/>
      <c r="F21" s="163"/>
      <c r="G21" s="164">
        <f>SUMIF(AG22:AG23,"&lt;&gt;NOR",G22:G23)</f>
        <v>0</v>
      </c>
      <c r="H21" s="158"/>
      <c r="I21" s="158">
        <f>SUM(I22:I23)</f>
        <v>0</v>
      </c>
      <c r="J21" s="158"/>
      <c r="K21" s="158">
        <f>SUM(K22:K23)</f>
        <v>0</v>
      </c>
      <c r="L21" s="158"/>
      <c r="M21" s="158">
        <f>SUM(M22:M23)</f>
        <v>0</v>
      </c>
      <c r="N21" s="157"/>
      <c r="O21" s="157">
        <f>SUM(O22:O23)</f>
        <v>0</v>
      </c>
      <c r="P21" s="157"/>
      <c r="Q21" s="157">
        <f>SUM(Q22:Q23)</f>
        <v>0</v>
      </c>
      <c r="R21" s="158"/>
      <c r="S21" s="158"/>
      <c r="T21" s="158"/>
      <c r="U21" s="158"/>
      <c r="V21" s="158">
        <f>SUM(V22:V23)</f>
        <v>0</v>
      </c>
      <c r="W21" s="158"/>
      <c r="X21" s="158"/>
      <c r="AG21" t="s">
        <v>107</v>
      </c>
    </row>
    <row r="22" spans="1:60" ht="22.5" outlineLevel="1" x14ac:dyDescent="0.2">
      <c r="A22" s="172">
        <v>12</v>
      </c>
      <c r="B22" s="173"/>
      <c r="C22" s="179" t="s">
        <v>126</v>
      </c>
      <c r="D22" s="174" t="s">
        <v>127</v>
      </c>
      <c r="E22" s="175">
        <v>1</v>
      </c>
      <c r="F22" s="176"/>
      <c r="G22" s="177">
        <f>ROUND(E22*F22,2)</f>
        <v>0</v>
      </c>
      <c r="H22" s="156"/>
      <c r="I22" s="155">
        <f>ROUND(E22*H22,2)</f>
        <v>0</v>
      </c>
      <c r="J22" s="156">
        <v>0</v>
      </c>
      <c r="K22" s="155">
        <f>ROUND(E22*J22,2)</f>
        <v>0</v>
      </c>
      <c r="L22" s="155">
        <v>21</v>
      </c>
      <c r="M22" s="155">
        <f>G22*(1+L22/100)</f>
        <v>0</v>
      </c>
      <c r="N22" s="154">
        <v>0</v>
      </c>
      <c r="O22" s="154">
        <f>ROUND(E22*N22,2)</f>
        <v>0</v>
      </c>
      <c r="P22" s="154">
        <v>0</v>
      </c>
      <c r="Q22" s="154">
        <f>ROUND(E22*P22,2)</f>
        <v>0</v>
      </c>
      <c r="R22" s="155"/>
      <c r="S22" s="155" t="s">
        <v>110</v>
      </c>
      <c r="T22" s="155" t="s">
        <v>116</v>
      </c>
      <c r="U22" s="155">
        <v>0</v>
      </c>
      <c r="V22" s="155">
        <f>ROUND(E22*U22,2)</f>
        <v>0</v>
      </c>
      <c r="W22" s="155"/>
      <c r="X22" s="155" t="s">
        <v>112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113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72">
        <v>13</v>
      </c>
      <c r="B23" s="173"/>
      <c r="C23" s="179" t="s">
        <v>128</v>
      </c>
      <c r="D23" s="174" t="s">
        <v>123</v>
      </c>
      <c r="E23" s="175">
        <v>5</v>
      </c>
      <c r="F23" s="176"/>
      <c r="G23" s="177">
        <f>ROUND(E23*F23,2)</f>
        <v>0</v>
      </c>
      <c r="H23" s="156"/>
      <c r="I23" s="155">
        <f>ROUND(E23*H23,2)</f>
        <v>0</v>
      </c>
      <c r="J23" s="156">
        <v>0</v>
      </c>
      <c r="K23" s="155">
        <f>ROUND(E23*J23,2)</f>
        <v>0</v>
      </c>
      <c r="L23" s="155">
        <v>21</v>
      </c>
      <c r="M23" s="155">
        <f>G23*(1+L23/100)</f>
        <v>0</v>
      </c>
      <c r="N23" s="154">
        <v>0</v>
      </c>
      <c r="O23" s="154">
        <f>ROUND(E23*N23,2)</f>
        <v>0</v>
      </c>
      <c r="P23" s="154">
        <v>0</v>
      </c>
      <c r="Q23" s="154">
        <f>ROUND(E23*P23,2)</f>
        <v>0</v>
      </c>
      <c r="R23" s="155"/>
      <c r="S23" s="155" t="s">
        <v>110</v>
      </c>
      <c r="T23" s="155" t="s">
        <v>116</v>
      </c>
      <c r="U23" s="155">
        <v>0</v>
      </c>
      <c r="V23" s="155">
        <f>ROUND(E23*U23,2)</f>
        <v>0</v>
      </c>
      <c r="W23" s="155"/>
      <c r="X23" s="155" t="s">
        <v>112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113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59" t="s">
        <v>106</v>
      </c>
      <c r="B24" s="160" t="s">
        <v>59</v>
      </c>
      <c r="C24" s="178" t="s">
        <v>60</v>
      </c>
      <c r="D24" s="161"/>
      <c r="E24" s="162"/>
      <c r="F24" s="163"/>
      <c r="G24" s="164">
        <f>SUMIF(AG25:AG25,"&lt;&gt;NOR",G25:G25)</f>
        <v>0</v>
      </c>
      <c r="H24" s="158"/>
      <c r="I24" s="158">
        <f>SUM(I25:I25)</f>
        <v>0</v>
      </c>
      <c r="J24" s="158"/>
      <c r="K24" s="158">
        <f>SUM(K25:K25)</f>
        <v>0</v>
      </c>
      <c r="L24" s="158"/>
      <c r="M24" s="158">
        <f>SUM(M25:M25)</f>
        <v>0</v>
      </c>
      <c r="N24" s="157"/>
      <c r="O24" s="157">
        <f>SUM(O25:O25)</f>
        <v>0</v>
      </c>
      <c r="P24" s="157"/>
      <c r="Q24" s="157">
        <f>SUM(Q25:Q25)</f>
        <v>0</v>
      </c>
      <c r="R24" s="158"/>
      <c r="S24" s="158"/>
      <c r="T24" s="158"/>
      <c r="U24" s="158"/>
      <c r="V24" s="158">
        <f>SUM(V25:V25)</f>
        <v>0</v>
      </c>
      <c r="W24" s="158"/>
      <c r="X24" s="158"/>
      <c r="AG24" t="s">
        <v>107</v>
      </c>
    </row>
    <row r="25" spans="1:60" outlineLevel="1" x14ac:dyDescent="0.2">
      <c r="A25" s="172">
        <v>14</v>
      </c>
      <c r="B25" s="173"/>
      <c r="C25" s="179" t="s">
        <v>129</v>
      </c>
      <c r="D25" s="174" t="s">
        <v>130</v>
      </c>
      <c r="E25" s="175">
        <v>1</v>
      </c>
      <c r="F25" s="176"/>
      <c r="G25" s="177">
        <f>ROUND(E25*F25,2)</f>
        <v>0</v>
      </c>
      <c r="H25" s="156"/>
      <c r="I25" s="155">
        <f>ROUND(E25*H25,2)</f>
        <v>0</v>
      </c>
      <c r="J25" s="156">
        <v>0</v>
      </c>
      <c r="K25" s="155">
        <f>ROUND(E25*J25,2)</f>
        <v>0</v>
      </c>
      <c r="L25" s="155">
        <v>21</v>
      </c>
      <c r="M25" s="155">
        <f>G25*(1+L25/100)</f>
        <v>0</v>
      </c>
      <c r="N25" s="154">
        <v>0</v>
      </c>
      <c r="O25" s="154">
        <f>ROUND(E25*N25,2)</f>
        <v>0</v>
      </c>
      <c r="P25" s="154">
        <v>0</v>
      </c>
      <c r="Q25" s="154">
        <f>ROUND(E25*P25,2)</f>
        <v>0</v>
      </c>
      <c r="R25" s="155"/>
      <c r="S25" s="155" t="s">
        <v>110</v>
      </c>
      <c r="T25" s="155" t="s">
        <v>116</v>
      </c>
      <c r="U25" s="155">
        <v>0</v>
      </c>
      <c r="V25" s="155">
        <f>ROUND(E25*U25,2)</f>
        <v>0</v>
      </c>
      <c r="W25" s="155"/>
      <c r="X25" s="155" t="s">
        <v>112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113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">
      <c r="A26" s="159" t="s">
        <v>106</v>
      </c>
      <c r="B26" s="160" t="s">
        <v>61</v>
      </c>
      <c r="C26" s="178" t="s">
        <v>62</v>
      </c>
      <c r="D26" s="161"/>
      <c r="E26" s="162"/>
      <c r="F26" s="163"/>
      <c r="G26" s="164">
        <f>SUMIF(AG27:AG36,"&lt;&gt;NOR",G27:G36)</f>
        <v>0</v>
      </c>
      <c r="H26" s="158"/>
      <c r="I26" s="158">
        <f>SUM(I27:I36)</f>
        <v>0</v>
      </c>
      <c r="J26" s="158"/>
      <c r="K26" s="158">
        <f>SUM(K27:K36)</f>
        <v>0</v>
      </c>
      <c r="L26" s="158"/>
      <c r="M26" s="158">
        <f>SUM(M27:M36)</f>
        <v>0</v>
      </c>
      <c r="N26" s="157"/>
      <c r="O26" s="157">
        <f>SUM(O27:O36)</f>
        <v>0</v>
      </c>
      <c r="P26" s="157"/>
      <c r="Q26" s="157">
        <f>SUM(Q27:Q36)</f>
        <v>0</v>
      </c>
      <c r="R26" s="158"/>
      <c r="S26" s="158"/>
      <c r="T26" s="158"/>
      <c r="U26" s="158"/>
      <c r="V26" s="158">
        <f>SUM(V27:V36)</f>
        <v>0</v>
      </c>
      <c r="W26" s="158"/>
      <c r="X26" s="158"/>
      <c r="AG26" t="s">
        <v>107</v>
      </c>
    </row>
    <row r="27" spans="1:60" outlineLevel="1" x14ac:dyDescent="0.2">
      <c r="A27" s="172">
        <v>15</v>
      </c>
      <c r="B27" s="173"/>
      <c r="C27" s="179" t="s">
        <v>131</v>
      </c>
      <c r="D27" s="174" t="s">
        <v>132</v>
      </c>
      <c r="E27" s="175">
        <v>95</v>
      </c>
      <c r="F27" s="176"/>
      <c r="G27" s="177">
        <f t="shared" ref="G27:G36" si="7">ROUND(E27*F27,2)</f>
        <v>0</v>
      </c>
      <c r="H27" s="156"/>
      <c r="I27" s="155">
        <f t="shared" ref="I27:I36" si="8">ROUND(E27*H27,2)</f>
        <v>0</v>
      </c>
      <c r="J27" s="156">
        <v>0</v>
      </c>
      <c r="K27" s="155">
        <f t="shared" ref="K27:K36" si="9">ROUND(E27*J27,2)</f>
        <v>0</v>
      </c>
      <c r="L27" s="155">
        <v>21</v>
      </c>
      <c r="M27" s="155">
        <f t="shared" ref="M27:M36" si="10">G27*(1+L27/100)</f>
        <v>0</v>
      </c>
      <c r="N27" s="154">
        <v>0</v>
      </c>
      <c r="O27" s="154">
        <f t="shared" ref="O27:O36" si="11">ROUND(E27*N27,2)</f>
        <v>0</v>
      </c>
      <c r="P27" s="154">
        <v>0</v>
      </c>
      <c r="Q27" s="154">
        <f t="shared" ref="Q27:Q36" si="12">ROUND(E27*P27,2)</f>
        <v>0</v>
      </c>
      <c r="R27" s="155"/>
      <c r="S27" s="155" t="s">
        <v>110</v>
      </c>
      <c r="T27" s="155" t="s">
        <v>116</v>
      </c>
      <c r="U27" s="155">
        <v>0</v>
      </c>
      <c r="V27" s="155">
        <f t="shared" ref="V27:V36" si="13">ROUND(E27*U27,2)</f>
        <v>0</v>
      </c>
      <c r="W27" s="155"/>
      <c r="X27" s="155" t="s">
        <v>112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113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2">
        <v>16</v>
      </c>
      <c r="B28" s="173"/>
      <c r="C28" s="179" t="s">
        <v>133</v>
      </c>
      <c r="D28" s="174" t="s">
        <v>132</v>
      </c>
      <c r="E28" s="175">
        <v>340</v>
      </c>
      <c r="F28" s="176"/>
      <c r="G28" s="177">
        <f t="shared" si="7"/>
        <v>0</v>
      </c>
      <c r="H28" s="156"/>
      <c r="I28" s="155">
        <f t="shared" si="8"/>
        <v>0</v>
      </c>
      <c r="J28" s="156">
        <v>0</v>
      </c>
      <c r="K28" s="155">
        <f t="shared" si="9"/>
        <v>0</v>
      </c>
      <c r="L28" s="155">
        <v>21</v>
      </c>
      <c r="M28" s="155">
        <f t="shared" si="10"/>
        <v>0</v>
      </c>
      <c r="N28" s="154">
        <v>0</v>
      </c>
      <c r="O28" s="154">
        <f t="shared" si="11"/>
        <v>0</v>
      </c>
      <c r="P28" s="154">
        <v>0</v>
      </c>
      <c r="Q28" s="154">
        <f t="shared" si="12"/>
        <v>0</v>
      </c>
      <c r="R28" s="155"/>
      <c r="S28" s="155" t="s">
        <v>110</v>
      </c>
      <c r="T28" s="155" t="s">
        <v>116</v>
      </c>
      <c r="U28" s="155">
        <v>0</v>
      </c>
      <c r="V28" s="155">
        <f t="shared" si="13"/>
        <v>0</v>
      </c>
      <c r="W28" s="155"/>
      <c r="X28" s="155" t="s">
        <v>112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113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2">
        <v>17</v>
      </c>
      <c r="B29" s="173"/>
      <c r="C29" s="179" t="s">
        <v>134</v>
      </c>
      <c r="D29" s="174" t="s">
        <v>132</v>
      </c>
      <c r="E29" s="175">
        <v>190</v>
      </c>
      <c r="F29" s="176"/>
      <c r="G29" s="177">
        <f t="shared" si="7"/>
        <v>0</v>
      </c>
      <c r="H29" s="156"/>
      <c r="I29" s="155">
        <f t="shared" si="8"/>
        <v>0</v>
      </c>
      <c r="J29" s="156">
        <v>0</v>
      </c>
      <c r="K29" s="155">
        <f t="shared" si="9"/>
        <v>0</v>
      </c>
      <c r="L29" s="155">
        <v>21</v>
      </c>
      <c r="M29" s="155">
        <f t="shared" si="10"/>
        <v>0</v>
      </c>
      <c r="N29" s="154">
        <v>0</v>
      </c>
      <c r="O29" s="154">
        <f t="shared" si="11"/>
        <v>0</v>
      </c>
      <c r="P29" s="154">
        <v>0</v>
      </c>
      <c r="Q29" s="154">
        <f t="shared" si="12"/>
        <v>0</v>
      </c>
      <c r="R29" s="155"/>
      <c r="S29" s="155" t="s">
        <v>110</v>
      </c>
      <c r="T29" s="155" t="s">
        <v>116</v>
      </c>
      <c r="U29" s="155">
        <v>0</v>
      </c>
      <c r="V29" s="155">
        <f t="shared" si="13"/>
        <v>0</v>
      </c>
      <c r="W29" s="155"/>
      <c r="X29" s="155" t="s">
        <v>112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135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2">
        <v>18</v>
      </c>
      <c r="B30" s="173"/>
      <c r="C30" s="179" t="s">
        <v>136</v>
      </c>
      <c r="D30" s="174" t="s">
        <v>132</v>
      </c>
      <c r="E30" s="175">
        <v>25</v>
      </c>
      <c r="F30" s="176"/>
      <c r="G30" s="177">
        <f t="shared" si="7"/>
        <v>0</v>
      </c>
      <c r="H30" s="156"/>
      <c r="I30" s="155">
        <f t="shared" si="8"/>
        <v>0</v>
      </c>
      <c r="J30" s="156">
        <v>0</v>
      </c>
      <c r="K30" s="155">
        <f t="shared" si="9"/>
        <v>0</v>
      </c>
      <c r="L30" s="155">
        <v>21</v>
      </c>
      <c r="M30" s="155">
        <f t="shared" si="10"/>
        <v>0</v>
      </c>
      <c r="N30" s="154">
        <v>0</v>
      </c>
      <c r="O30" s="154">
        <f t="shared" si="11"/>
        <v>0</v>
      </c>
      <c r="P30" s="154">
        <v>0</v>
      </c>
      <c r="Q30" s="154">
        <f t="shared" si="12"/>
        <v>0</v>
      </c>
      <c r="R30" s="155"/>
      <c r="S30" s="155" t="s">
        <v>110</v>
      </c>
      <c r="T30" s="155" t="s">
        <v>116</v>
      </c>
      <c r="U30" s="155">
        <v>0</v>
      </c>
      <c r="V30" s="155">
        <f t="shared" si="13"/>
        <v>0</v>
      </c>
      <c r="W30" s="155"/>
      <c r="X30" s="155" t="s">
        <v>112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113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2">
        <v>19</v>
      </c>
      <c r="B31" s="173"/>
      <c r="C31" s="179" t="s">
        <v>137</v>
      </c>
      <c r="D31" s="174" t="s">
        <v>132</v>
      </c>
      <c r="E31" s="175">
        <v>70</v>
      </c>
      <c r="F31" s="176"/>
      <c r="G31" s="177">
        <f t="shared" si="7"/>
        <v>0</v>
      </c>
      <c r="H31" s="156"/>
      <c r="I31" s="155">
        <f t="shared" si="8"/>
        <v>0</v>
      </c>
      <c r="J31" s="156">
        <v>0</v>
      </c>
      <c r="K31" s="155">
        <f t="shared" si="9"/>
        <v>0</v>
      </c>
      <c r="L31" s="155">
        <v>21</v>
      </c>
      <c r="M31" s="155">
        <f t="shared" si="10"/>
        <v>0</v>
      </c>
      <c r="N31" s="154">
        <v>0</v>
      </c>
      <c r="O31" s="154">
        <f t="shared" si="11"/>
        <v>0</v>
      </c>
      <c r="P31" s="154">
        <v>0</v>
      </c>
      <c r="Q31" s="154">
        <f t="shared" si="12"/>
        <v>0</v>
      </c>
      <c r="R31" s="155"/>
      <c r="S31" s="155" t="s">
        <v>110</v>
      </c>
      <c r="T31" s="155" t="s">
        <v>116</v>
      </c>
      <c r="U31" s="155">
        <v>0</v>
      </c>
      <c r="V31" s="155">
        <f t="shared" si="13"/>
        <v>0</v>
      </c>
      <c r="W31" s="155"/>
      <c r="X31" s="155" t="s">
        <v>112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113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2">
        <v>20</v>
      </c>
      <c r="B32" s="173"/>
      <c r="C32" s="179" t="s">
        <v>138</v>
      </c>
      <c r="D32" s="174" t="s">
        <v>132</v>
      </c>
      <c r="E32" s="175">
        <v>35</v>
      </c>
      <c r="F32" s="176"/>
      <c r="G32" s="177">
        <f t="shared" si="7"/>
        <v>0</v>
      </c>
      <c r="H32" s="156"/>
      <c r="I32" s="155">
        <f t="shared" si="8"/>
        <v>0</v>
      </c>
      <c r="J32" s="156">
        <v>0</v>
      </c>
      <c r="K32" s="155">
        <f t="shared" si="9"/>
        <v>0</v>
      </c>
      <c r="L32" s="155">
        <v>21</v>
      </c>
      <c r="M32" s="155">
        <f t="shared" si="10"/>
        <v>0</v>
      </c>
      <c r="N32" s="154">
        <v>0</v>
      </c>
      <c r="O32" s="154">
        <f t="shared" si="11"/>
        <v>0</v>
      </c>
      <c r="P32" s="154">
        <v>0</v>
      </c>
      <c r="Q32" s="154">
        <f t="shared" si="12"/>
        <v>0</v>
      </c>
      <c r="R32" s="155"/>
      <c r="S32" s="155" t="s">
        <v>110</v>
      </c>
      <c r="T32" s="155" t="s">
        <v>116</v>
      </c>
      <c r="U32" s="155">
        <v>0</v>
      </c>
      <c r="V32" s="155">
        <f t="shared" si="13"/>
        <v>0</v>
      </c>
      <c r="W32" s="155"/>
      <c r="X32" s="155" t="s">
        <v>112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113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2">
        <v>21</v>
      </c>
      <c r="B33" s="173"/>
      <c r="C33" s="179" t="s">
        <v>139</v>
      </c>
      <c r="D33" s="174" t="s">
        <v>132</v>
      </c>
      <c r="E33" s="175">
        <v>15</v>
      </c>
      <c r="F33" s="176"/>
      <c r="G33" s="177">
        <f t="shared" si="7"/>
        <v>0</v>
      </c>
      <c r="H33" s="156"/>
      <c r="I33" s="155">
        <f t="shared" si="8"/>
        <v>0</v>
      </c>
      <c r="J33" s="156">
        <v>0</v>
      </c>
      <c r="K33" s="155">
        <f t="shared" si="9"/>
        <v>0</v>
      </c>
      <c r="L33" s="155">
        <v>21</v>
      </c>
      <c r="M33" s="155">
        <f t="shared" si="10"/>
        <v>0</v>
      </c>
      <c r="N33" s="154">
        <v>0</v>
      </c>
      <c r="O33" s="154">
        <f t="shared" si="11"/>
        <v>0</v>
      </c>
      <c r="P33" s="154">
        <v>0</v>
      </c>
      <c r="Q33" s="154">
        <f t="shared" si="12"/>
        <v>0</v>
      </c>
      <c r="R33" s="155"/>
      <c r="S33" s="155" t="s">
        <v>110</v>
      </c>
      <c r="T33" s="155" t="s">
        <v>116</v>
      </c>
      <c r="U33" s="155">
        <v>0</v>
      </c>
      <c r="V33" s="155">
        <f t="shared" si="13"/>
        <v>0</v>
      </c>
      <c r="W33" s="155"/>
      <c r="X33" s="155" t="s">
        <v>112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113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2">
        <v>22</v>
      </c>
      <c r="B34" s="173"/>
      <c r="C34" s="179" t="s">
        <v>140</v>
      </c>
      <c r="D34" s="174" t="s">
        <v>127</v>
      </c>
      <c r="E34" s="175">
        <v>15</v>
      </c>
      <c r="F34" s="176"/>
      <c r="G34" s="177">
        <f t="shared" si="7"/>
        <v>0</v>
      </c>
      <c r="H34" s="156"/>
      <c r="I34" s="155">
        <f t="shared" si="8"/>
        <v>0</v>
      </c>
      <c r="J34" s="156">
        <v>0</v>
      </c>
      <c r="K34" s="155">
        <f t="shared" si="9"/>
        <v>0</v>
      </c>
      <c r="L34" s="155">
        <v>21</v>
      </c>
      <c r="M34" s="155">
        <f t="shared" si="10"/>
        <v>0</v>
      </c>
      <c r="N34" s="154">
        <v>0</v>
      </c>
      <c r="O34" s="154">
        <f t="shared" si="11"/>
        <v>0</v>
      </c>
      <c r="P34" s="154">
        <v>0</v>
      </c>
      <c r="Q34" s="154">
        <f t="shared" si="12"/>
        <v>0</v>
      </c>
      <c r="R34" s="155"/>
      <c r="S34" s="155" t="s">
        <v>110</v>
      </c>
      <c r="T34" s="155" t="s">
        <v>116</v>
      </c>
      <c r="U34" s="155">
        <v>0</v>
      </c>
      <c r="V34" s="155">
        <f t="shared" si="13"/>
        <v>0</v>
      </c>
      <c r="W34" s="155"/>
      <c r="X34" s="155" t="s">
        <v>112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113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2">
        <v>23</v>
      </c>
      <c r="B35" s="173"/>
      <c r="C35" s="179" t="s">
        <v>141</v>
      </c>
      <c r="D35" s="174" t="s">
        <v>127</v>
      </c>
      <c r="E35" s="175">
        <v>10</v>
      </c>
      <c r="F35" s="176"/>
      <c r="G35" s="177">
        <f t="shared" si="7"/>
        <v>0</v>
      </c>
      <c r="H35" s="156"/>
      <c r="I35" s="155">
        <f t="shared" si="8"/>
        <v>0</v>
      </c>
      <c r="J35" s="156">
        <v>0</v>
      </c>
      <c r="K35" s="155">
        <f t="shared" si="9"/>
        <v>0</v>
      </c>
      <c r="L35" s="155">
        <v>21</v>
      </c>
      <c r="M35" s="155">
        <f t="shared" si="10"/>
        <v>0</v>
      </c>
      <c r="N35" s="154">
        <v>0</v>
      </c>
      <c r="O35" s="154">
        <f t="shared" si="11"/>
        <v>0</v>
      </c>
      <c r="P35" s="154">
        <v>0</v>
      </c>
      <c r="Q35" s="154">
        <f t="shared" si="12"/>
        <v>0</v>
      </c>
      <c r="R35" s="155"/>
      <c r="S35" s="155" t="s">
        <v>110</v>
      </c>
      <c r="T35" s="155" t="s">
        <v>116</v>
      </c>
      <c r="U35" s="155">
        <v>0</v>
      </c>
      <c r="V35" s="155">
        <f t="shared" si="13"/>
        <v>0</v>
      </c>
      <c r="W35" s="155"/>
      <c r="X35" s="155" t="s">
        <v>112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135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2">
        <v>24</v>
      </c>
      <c r="B36" s="173"/>
      <c r="C36" s="179" t="s">
        <v>142</v>
      </c>
      <c r="D36" s="174" t="s">
        <v>127</v>
      </c>
      <c r="E36" s="175">
        <v>10</v>
      </c>
      <c r="F36" s="176"/>
      <c r="G36" s="177">
        <f t="shared" si="7"/>
        <v>0</v>
      </c>
      <c r="H36" s="156"/>
      <c r="I36" s="155">
        <f t="shared" si="8"/>
        <v>0</v>
      </c>
      <c r="J36" s="156">
        <v>0</v>
      </c>
      <c r="K36" s="155">
        <f t="shared" si="9"/>
        <v>0</v>
      </c>
      <c r="L36" s="155">
        <v>21</v>
      </c>
      <c r="M36" s="155">
        <f t="shared" si="10"/>
        <v>0</v>
      </c>
      <c r="N36" s="154">
        <v>0</v>
      </c>
      <c r="O36" s="154">
        <f t="shared" si="11"/>
        <v>0</v>
      </c>
      <c r="P36" s="154">
        <v>0</v>
      </c>
      <c r="Q36" s="154">
        <f t="shared" si="12"/>
        <v>0</v>
      </c>
      <c r="R36" s="155"/>
      <c r="S36" s="155" t="s">
        <v>110</v>
      </c>
      <c r="T36" s="155" t="s">
        <v>116</v>
      </c>
      <c r="U36" s="155">
        <v>0</v>
      </c>
      <c r="V36" s="155">
        <f t="shared" si="13"/>
        <v>0</v>
      </c>
      <c r="W36" s="155"/>
      <c r="X36" s="155" t="s">
        <v>112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113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59" t="s">
        <v>106</v>
      </c>
      <c r="B37" s="160" t="s">
        <v>67</v>
      </c>
      <c r="C37" s="178" t="s">
        <v>68</v>
      </c>
      <c r="D37" s="161"/>
      <c r="E37" s="162"/>
      <c r="F37" s="163"/>
      <c r="G37" s="164">
        <f>SUMIF(AG38:AG38,"&lt;&gt;NOR",G38:G38)</f>
        <v>0</v>
      </c>
      <c r="H37" s="158"/>
      <c r="I37" s="158">
        <f>SUM(I38:I38)</f>
        <v>0</v>
      </c>
      <c r="J37" s="158"/>
      <c r="K37" s="158">
        <f>SUM(K38:K38)</f>
        <v>0</v>
      </c>
      <c r="L37" s="158"/>
      <c r="M37" s="158">
        <f>SUM(M38:M38)</f>
        <v>0</v>
      </c>
      <c r="N37" s="157"/>
      <c r="O37" s="157">
        <f>SUM(O38:O38)</f>
        <v>0</v>
      </c>
      <c r="P37" s="157"/>
      <c r="Q37" s="157">
        <f>SUM(Q38:Q38)</f>
        <v>0</v>
      </c>
      <c r="R37" s="158"/>
      <c r="S37" s="158"/>
      <c r="T37" s="158"/>
      <c r="U37" s="158"/>
      <c r="V37" s="158">
        <f>SUM(V38:V38)</f>
        <v>8.8000000000000007</v>
      </c>
      <c r="W37" s="158"/>
      <c r="X37" s="158"/>
      <c r="AG37" t="s">
        <v>107</v>
      </c>
    </row>
    <row r="38" spans="1:60" outlineLevel="1" x14ac:dyDescent="0.2">
      <c r="A38" s="172">
        <v>25</v>
      </c>
      <c r="B38" s="173"/>
      <c r="C38" s="179" t="s">
        <v>143</v>
      </c>
      <c r="D38" s="174" t="s">
        <v>144</v>
      </c>
      <c r="E38" s="175">
        <v>190</v>
      </c>
      <c r="F38" s="176"/>
      <c r="G38" s="177">
        <f>ROUND(E38*F38,2)</f>
        <v>0</v>
      </c>
      <c r="H38" s="156"/>
      <c r="I38" s="155">
        <f>ROUND(E38*H38,2)</f>
        <v>0</v>
      </c>
      <c r="J38" s="156"/>
      <c r="K38" s="155">
        <f>ROUND(E38*J38,2)</f>
        <v>0</v>
      </c>
      <c r="L38" s="155">
        <v>21</v>
      </c>
      <c r="M38" s="155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5"/>
      <c r="S38" s="155" t="s">
        <v>145</v>
      </c>
      <c r="T38" s="155" t="s">
        <v>145</v>
      </c>
      <c r="U38" s="155">
        <v>4.6330000000000003E-2</v>
      </c>
      <c r="V38" s="155">
        <f>ROUND(E38*U38,2)</f>
        <v>8.8000000000000007</v>
      </c>
      <c r="W38" s="155"/>
      <c r="X38" s="155" t="s">
        <v>146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147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59" t="s">
        <v>106</v>
      </c>
      <c r="B39" s="160" t="s">
        <v>61</v>
      </c>
      <c r="C39" s="178" t="s">
        <v>62</v>
      </c>
      <c r="D39" s="161"/>
      <c r="E39" s="162"/>
      <c r="F39" s="163"/>
      <c r="G39" s="164">
        <f>SUMIF(AG40:AG46,"&lt;&gt;NOR",G40:G46)</f>
        <v>0</v>
      </c>
      <c r="H39" s="158"/>
      <c r="I39" s="158">
        <f>SUM(I40:I46)</f>
        <v>0</v>
      </c>
      <c r="J39" s="158"/>
      <c r="K39" s="158">
        <f>SUM(K40:K46)</f>
        <v>0</v>
      </c>
      <c r="L39" s="158"/>
      <c r="M39" s="158">
        <f>SUM(M40:M46)</f>
        <v>0</v>
      </c>
      <c r="N39" s="157"/>
      <c r="O39" s="157">
        <f>SUM(O40:O46)</f>
        <v>0</v>
      </c>
      <c r="P39" s="157"/>
      <c r="Q39" s="157">
        <f>SUM(Q40:Q46)</f>
        <v>0</v>
      </c>
      <c r="R39" s="158"/>
      <c r="S39" s="158"/>
      <c r="T39" s="158"/>
      <c r="U39" s="158"/>
      <c r="V39" s="158">
        <f>SUM(V40:V46)</f>
        <v>0</v>
      </c>
      <c r="W39" s="158"/>
      <c r="X39" s="158"/>
      <c r="AG39" t="s">
        <v>107</v>
      </c>
    </row>
    <row r="40" spans="1:60" outlineLevel="1" x14ac:dyDescent="0.2">
      <c r="A40" s="172">
        <v>26</v>
      </c>
      <c r="B40" s="173"/>
      <c r="C40" s="179" t="s">
        <v>148</v>
      </c>
      <c r="D40" s="174" t="s">
        <v>127</v>
      </c>
      <c r="E40" s="175">
        <v>15</v>
      </c>
      <c r="F40" s="176"/>
      <c r="G40" s="177">
        <f t="shared" ref="G40:G46" si="14">ROUND(E40*F40,2)</f>
        <v>0</v>
      </c>
      <c r="H40" s="156"/>
      <c r="I40" s="155">
        <f t="shared" ref="I40:I46" si="15">ROUND(E40*H40,2)</f>
        <v>0</v>
      </c>
      <c r="J40" s="156">
        <v>0</v>
      </c>
      <c r="K40" s="155">
        <f t="shared" ref="K40:K46" si="16">ROUND(E40*J40,2)</f>
        <v>0</v>
      </c>
      <c r="L40" s="155">
        <v>21</v>
      </c>
      <c r="M40" s="155">
        <f t="shared" ref="M40:M46" si="17">G40*(1+L40/100)</f>
        <v>0</v>
      </c>
      <c r="N40" s="154">
        <v>0</v>
      </c>
      <c r="O40" s="154">
        <f t="shared" ref="O40:O46" si="18">ROUND(E40*N40,2)</f>
        <v>0</v>
      </c>
      <c r="P40" s="154">
        <v>0</v>
      </c>
      <c r="Q40" s="154">
        <f t="shared" ref="Q40:Q46" si="19">ROUND(E40*P40,2)</f>
        <v>0</v>
      </c>
      <c r="R40" s="155"/>
      <c r="S40" s="155" t="s">
        <v>110</v>
      </c>
      <c r="T40" s="155" t="s">
        <v>116</v>
      </c>
      <c r="U40" s="155">
        <v>0</v>
      </c>
      <c r="V40" s="155">
        <f t="shared" ref="V40:V46" si="20">ROUND(E40*U40,2)</f>
        <v>0</v>
      </c>
      <c r="W40" s="155"/>
      <c r="X40" s="155" t="s">
        <v>112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113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2">
        <v>27</v>
      </c>
      <c r="B41" s="173"/>
      <c r="C41" s="179" t="s">
        <v>149</v>
      </c>
      <c r="D41" s="174" t="s">
        <v>109</v>
      </c>
      <c r="E41" s="175">
        <v>12</v>
      </c>
      <c r="F41" s="176"/>
      <c r="G41" s="177">
        <f t="shared" si="14"/>
        <v>0</v>
      </c>
      <c r="H41" s="156"/>
      <c r="I41" s="155">
        <f t="shared" si="15"/>
        <v>0</v>
      </c>
      <c r="J41" s="156">
        <v>0</v>
      </c>
      <c r="K41" s="155">
        <f t="shared" si="16"/>
        <v>0</v>
      </c>
      <c r="L41" s="155">
        <v>21</v>
      </c>
      <c r="M41" s="155">
        <f t="shared" si="17"/>
        <v>0</v>
      </c>
      <c r="N41" s="154">
        <v>0</v>
      </c>
      <c r="O41" s="154">
        <f t="shared" si="18"/>
        <v>0</v>
      </c>
      <c r="P41" s="154">
        <v>0</v>
      </c>
      <c r="Q41" s="154">
        <f t="shared" si="19"/>
        <v>0</v>
      </c>
      <c r="R41" s="155"/>
      <c r="S41" s="155" t="s">
        <v>110</v>
      </c>
      <c r="T41" s="155" t="s">
        <v>116</v>
      </c>
      <c r="U41" s="155">
        <v>0</v>
      </c>
      <c r="V41" s="155">
        <f t="shared" si="20"/>
        <v>0</v>
      </c>
      <c r="W41" s="155"/>
      <c r="X41" s="155" t="s">
        <v>112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113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2">
        <v>28</v>
      </c>
      <c r="B42" s="173"/>
      <c r="C42" s="179" t="s">
        <v>150</v>
      </c>
      <c r="D42" s="174" t="s">
        <v>109</v>
      </c>
      <c r="E42" s="175">
        <v>1</v>
      </c>
      <c r="F42" s="176"/>
      <c r="G42" s="177">
        <f t="shared" si="14"/>
        <v>0</v>
      </c>
      <c r="H42" s="156"/>
      <c r="I42" s="155">
        <f t="shared" si="15"/>
        <v>0</v>
      </c>
      <c r="J42" s="156">
        <v>0</v>
      </c>
      <c r="K42" s="155">
        <f t="shared" si="16"/>
        <v>0</v>
      </c>
      <c r="L42" s="155">
        <v>21</v>
      </c>
      <c r="M42" s="155">
        <f t="shared" si="17"/>
        <v>0</v>
      </c>
      <c r="N42" s="154">
        <v>0</v>
      </c>
      <c r="O42" s="154">
        <f t="shared" si="18"/>
        <v>0</v>
      </c>
      <c r="P42" s="154">
        <v>0</v>
      </c>
      <c r="Q42" s="154">
        <f t="shared" si="19"/>
        <v>0</v>
      </c>
      <c r="R42" s="155"/>
      <c r="S42" s="155" t="s">
        <v>110</v>
      </c>
      <c r="T42" s="155" t="s">
        <v>116</v>
      </c>
      <c r="U42" s="155">
        <v>0</v>
      </c>
      <c r="V42" s="155">
        <f t="shared" si="20"/>
        <v>0</v>
      </c>
      <c r="W42" s="155"/>
      <c r="X42" s="155" t="s">
        <v>112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113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2">
        <v>29</v>
      </c>
      <c r="B43" s="173"/>
      <c r="C43" s="179" t="s">
        <v>151</v>
      </c>
      <c r="D43" s="174" t="s">
        <v>130</v>
      </c>
      <c r="E43" s="175">
        <v>1</v>
      </c>
      <c r="F43" s="176"/>
      <c r="G43" s="177">
        <f t="shared" si="14"/>
        <v>0</v>
      </c>
      <c r="H43" s="156"/>
      <c r="I43" s="155">
        <f t="shared" si="15"/>
        <v>0</v>
      </c>
      <c r="J43" s="156">
        <v>0</v>
      </c>
      <c r="K43" s="155">
        <f t="shared" si="16"/>
        <v>0</v>
      </c>
      <c r="L43" s="155">
        <v>21</v>
      </c>
      <c r="M43" s="155">
        <f t="shared" si="17"/>
        <v>0</v>
      </c>
      <c r="N43" s="154">
        <v>0</v>
      </c>
      <c r="O43" s="154">
        <f t="shared" si="18"/>
        <v>0</v>
      </c>
      <c r="P43" s="154">
        <v>0</v>
      </c>
      <c r="Q43" s="154">
        <f t="shared" si="19"/>
        <v>0</v>
      </c>
      <c r="R43" s="155"/>
      <c r="S43" s="155" t="s">
        <v>110</v>
      </c>
      <c r="T43" s="155" t="s">
        <v>116</v>
      </c>
      <c r="U43" s="155">
        <v>0</v>
      </c>
      <c r="V43" s="155">
        <f t="shared" si="20"/>
        <v>0</v>
      </c>
      <c r="W43" s="155"/>
      <c r="X43" s="155" t="s">
        <v>112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113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2">
        <v>30</v>
      </c>
      <c r="B44" s="173"/>
      <c r="C44" s="179" t="s">
        <v>152</v>
      </c>
      <c r="D44" s="174" t="s">
        <v>127</v>
      </c>
      <c r="E44" s="175">
        <v>3</v>
      </c>
      <c r="F44" s="176"/>
      <c r="G44" s="177">
        <f t="shared" si="14"/>
        <v>0</v>
      </c>
      <c r="H44" s="156"/>
      <c r="I44" s="155">
        <f t="shared" si="15"/>
        <v>0</v>
      </c>
      <c r="J44" s="156">
        <v>0</v>
      </c>
      <c r="K44" s="155">
        <f t="shared" si="16"/>
        <v>0</v>
      </c>
      <c r="L44" s="155">
        <v>21</v>
      </c>
      <c r="M44" s="155">
        <f t="shared" si="17"/>
        <v>0</v>
      </c>
      <c r="N44" s="154">
        <v>0</v>
      </c>
      <c r="O44" s="154">
        <f t="shared" si="18"/>
        <v>0</v>
      </c>
      <c r="P44" s="154">
        <v>0</v>
      </c>
      <c r="Q44" s="154">
        <f t="shared" si="19"/>
        <v>0</v>
      </c>
      <c r="R44" s="155"/>
      <c r="S44" s="155" t="s">
        <v>110</v>
      </c>
      <c r="T44" s="155" t="s">
        <v>116</v>
      </c>
      <c r="U44" s="155">
        <v>0</v>
      </c>
      <c r="V44" s="155">
        <f t="shared" si="20"/>
        <v>0</v>
      </c>
      <c r="W44" s="155"/>
      <c r="X44" s="155" t="s">
        <v>112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113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2">
        <v>31</v>
      </c>
      <c r="B45" s="173"/>
      <c r="C45" s="179" t="s">
        <v>153</v>
      </c>
      <c r="D45" s="174" t="s">
        <v>127</v>
      </c>
      <c r="E45" s="175">
        <v>3</v>
      </c>
      <c r="F45" s="176"/>
      <c r="G45" s="177">
        <f t="shared" si="14"/>
        <v>0</v>
      </c>
      <c r="H45" s="156"/>
      <c r="I45" s="155">
        <f t="shared" si="15"/>
        <v>0</v>
      </c>
      <c r="J45" s="156">
        <v>0</v>
      </c>
      <c r="K45" s="155">
        <f t="shared" si="16"/>
        <v>0</v>
      </c>
      <c r="L45" s="155">
        <v>21</v>
      </c>
      <c r="M45" s="155">
        <f t="shared" si="17"/>
        <v>0</v>
      </c>
      <c r="N45" s="154">
        <v>0</v>
      </c>
      <c r="O45" s="154">
        <f t="shared" si="18"/>
        <v>0</v>
      </c>
      <c r="P45" s="154">
        <v>0</v>
      </c>
      <c r="Q45" s="154">
        <f t="shared" si="19"/>
        <v>0</v>
      </c>
      <c r="R45" s="155"/>
      <c r="S45" s="155" t="s">
        <v>110</v>
      </c>
      <c r="T45" s="155" t="s">
        <v>116</v>
      </c>
      <c r="U45" s="155">
        <v>0</v>
      </c>
      <c r="V45" s="155">
        <f t="shared" si="20"/>
        <v>0</v>
      </c>
      <c r="W45" s="155"/>
      <c r="X45" s="155" t="s">
        <v>112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113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2">
        <v>32</v>
      </c>
      <c r="B46" s="173"/>
      <c r="C46" s="179" t="s">
        <v>154</v>
      </c>
      <c r="D46" s="174" t="s">
        <v>130</v>
      </c>
      <c r="E46" s="175">
        <v>1</v>
      </c>
      <c r="F46" s="176"/>
      <c r="G46" s="177">
        <f t="shared" si="14"/>
        <v>0</v>
      </c>
      <c r="H46" s="156"/>
      <c r="I46" s="155">
        <f t="shared" si="15"/>
        <v>0</v>
      </c>
      <c r="J46" s="156">
        <v>0</v>
      </c>
      <c r="K46" s="155">
        <f t="shared" si="16"/>
        <v>0</v>
      </c>
      <c r="L46" s="155">
        <v>21</v>
      </c>
      <c r="M46" s="155">
        <f t="shared" si="17"/>
        <v>0</v>
      </c>
      <c r="N46" s="154">
        <v>0</v>
      </c>
      <c r="O46" s="154">
        <f t="shared" si="18"/>
        <v>0</v>
      </c>
      <c r="P46" s="154">
        <v>0</v>
      </c>
      <c r="Q46" s="154">
        <f t="shared" si="19"/>
        <v>0</v>
      </c>
      <c r="R46" s="155"/>
      <c r="S46" s="155" t="s">
        <v>110</v>
      </c>
      <c r="T46" s="155" t="s">
        <v>116</v>
      </c>
      <c r="U46" s="155">
        <v>0</v>
      </c>
      <c r="V46" s="155">
        <f t="shared" si="20"/>
        <v>0</v>
      </c>
      <c r="W46" s="155"/>
      <c r="X46" s="155" t="s">
        <v>112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113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x14ac:dyDescent="0.2">
      <c r="A47" s="159" t="s">
        <v>106</v>
      </c>
      <c r="B47" s="160" t="s">
        <v>65</v>
      </c>
      <c r="C47" s="178" t="s">
        <v>66</v>
      </c>
      <c r="D47" s="161"/>
      <c r="E47" s="162"/>
      <c r="F47" s="163"/>
      <c r="G47" s="164">
        <f>SUMIF(AG48:AG48,"&lt;&gt;NOR",G48:G48)</f>
        <v>0</v>
      </c>
      <c r="H47" s="158"/>
      <c r="I47" s="158">
        <f>SUM(I48:I48)</f>
        <v>0</v>
      </c>
      <c r="J47" s="158"/>
      <c r="K47" s="158">
        <f>SUM(K48:K48)</f>
        <v>0</v>
      </c>
      <c r="L47" s="158"/>
      <c r="M47" s="158">
        <f>SUM(M48:M48)</f>
        <v>0</v>
      </c>
      <c r="N47" s="157"/>
      <c r="O47" s="157">
        <f>SUM(O48:O48)</f>
        <v>0</v>
      </c>
      <c r="P47" s="157"/>
      <c r="Q47" s="157">
        <f>SUM(Q48:Q48)</f>
        <v>0</v>
      </c>
      <c r="R47" s="158"/>
      <c r="S47" s="158"/>
      <c r="T47" s="158"/>
      <c r="U47" s="158"/>
      <c r="V47" s="158">
        <f>SUM(V48:V48)</f>
        <v>0</v>
      </c>
      <c r="W47" s="158"/>
      <c r="X47" s="158"/>
      <c r="AG47" t="s">
        <v>107</v>
      </c>
    </row>
    <row r="48" spans="1:60" outlineLevel="1" x14ac:dyDescent="0.2">
      <c r="A48" s="172">
        <v>33</v>
      </c>
      <c r="B48" s="173"/>
      <c r="C48" s="179" t="s">
        <v>155</v>
      </c>
      <c r="D48" s="174" t="s">
        <v>156</v>
      </c>
      <c r="E48" s="175">
        <v>1</v>
      </c>
      <c r="F48" s="176"/>
      <c r="G48" s="177">
        <f>ROUND(E48*F48,2)</f>
        <v>0</v>
      </c>
      <c r="H48" s="156">
        <v>0</v>
      </c>
      <c r="I48" s="155">
        <f>ROUND(E48*H48,2)</f>
        <v>0</v>
      </c>
      <c r="J48" s="156"/>
      <c r="K48" s="155">
        <f>ROUND(E48*J48,2)</f>
        <v>0</v>
      </c>
      <c r="L48" s="155">
        <v>21</v>
      </c>
      <c r="M48" s="155">
        <f>G48*(1+L48/100)</f>
        <v>0</v>
      </c>
      <c r="N48" s="154">
        <v>0</v>
      </c>
      <c r="O48" s="154">
        <f>ROUND(E48*N48,2)</f>
        <v>0</v>
      </c>
      <c r="P48" s="154">
        <v>0</v>
      </c>
      <c r="Q48" s="154">
        <f>ROUND(E48*P48,2)</f>
        <v>0</v>
      </c>
      <c r="R48" s="155"/>
      <c r="S48" s="155" t="s">
        <v>110</v>
      </c>
      <c r="T48" s="155" t="s">
        <v>116</v>
      </c>
      <c r="U48" s="155">
        <v>0</v>
      </c>
      <c r="V48" s="155">
        <f>ROUND(E48*U48,2)</f>
        <v>0</v>
      </c>
      <c r="W48" s="155"/>
      <c r="X48" s="155" t="s">
        <v>146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147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x14ac:dyDescent="0.2">
      <c r="A49" s="159" t="s">
        <v>106</v>
      </c>
      <c r="B49" s="160" t="s">
        <v>67</v>
      </c>
      <c r="C49" s="178" t="s">
        <v>68</v>
      </c>
      <c r="D49" s="161"/>
      <c r="E49" s="162"/>
      <c r="F49" s="163"/>
      <c r="G49" s="164">
        <f>SUMIF(AG50:AG71,"&lt;&gt;NOR",G50:G71)</f>
        <v>0</v>
      </c>
      <c r="H49" s="158"/>
      <c r="I49" s="158">
        <f>SUM(I50:I71)</f>
        <v>0</v>
      </c>
      <c r="J49" s="158"/>
      <c r="K49" s="158">
        <f>SUM(K50:K71)</f>
        <v>0</v>
      </c>
      <c r="L49" s="158"/>
      <c r="M49" s="158">
        <f>SUM(M50:M71)</f>
        <v>0</v>
      </c>
      <c r="N49" s="157"/>
      <c r="O49" s="157">
        <f>SUM(O50:O71)</f>
        <v>0</v>
      </c>
      <c r="P49" s="157"/>
      <c r="Q49" s="157">
        <f>SUM(Q50:Q71)</f>
        <v>0</v>
      </c>
      <c r="R49" s="158"/>
      <c r="S49" s="158"/>
      <c r="T49" s="158"/>
      <c r="U49" s="158"/>
      <c r="V49" s="158">
        <f>SUM(V50:V71)</f>
        <v>89.29</v>
      </c>
      <c r="W49" s="158"/>
      <c r="X49" s="158"/>
      <c r="AG49" t="s">
        <v>107</v>
      </c>
    </row>
    <row r="50" spans="1:60" outlineLevel="1" x14ac:dyDescent="0.2">
      <c r="A50" s="172">
        <v>34</v>
      </c>
      <c r="B50" s="173"/>
      <c r="C50" s="179" t="s">
        <v>157</v>
      </c>
      <c r="D50" s="174" t="s">
        <v>144</v>
      </c>
      <c r="E50" s="175">
        <v>15</v>
      </c>
      <c r="F50" s="176"/>
      <c r="G50" s="177">
        <f t="shared" ref="G50:G71" si="21">ROUND(E50*F50,2)</f>
        <v>0</v>
      </c>
      <c r="H50" s="156">
        <v>0</v>
      </c>
      <c r="I50" s="155">
        <f t="shared" ref="I50:I71" si="22">ROUND(E50*H50,2)</f>
        <v>0</v>
      </c>
      <c r="J50" s="156"/>
      <c r="K50" s="155">
        <f t="shared" ref="K50:K71" si="23">ROUND(E50*J50,2)</f>
        <v>0</v>
      </c>
      <c r="L50" s="155">
        <v>21</v>
      </c>
      <c r="M50" s="155">
        <f t="shared" ref="M50:M71" si="24">G50*(1+L50/100)</f>
        <v>0</v>
      </c>
      <c r="N50" s="154">
        <v>0</v>
      </c>
      <c r="O50" s="154">
        <f t="shared" ref="O50:O71" si="25">ROUND(E50*N50,2)</f>
        <v>0</v>
      </c>
      <c r="P50" s="154">
        <v>0</v>
      </c>
      <c r="Q50" s="154">
        <f t="shared" ref="Q50:Q71" si="26">ROUND(E50*P50,2)</f>
        <v>0</v>
      </c>
      <c r="R50" s="155"/>
      <c r="S50" s="155" t="s">
        <v>145</v>
      </c>
      <c r="T50" s="155" t="s">
        <v>145</v>
      </c>
      <c r="U50" s="155">
        <v>9.4E-2</v>
      </c>
      <c r="V50" s="155">
        <f t="shared" ref="V50:V71" si="27">ROUND(E50*U50,2)</f>
        <v>1.41</v>
      </c>
      <c r="W50" s="155"/>
      <c r="X50" s="155" t="s">
        <v>146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147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72">
        <v>35</v>
      </c>
      <c r="B51" s="173"/>
      <c r="C51" s="179" t="s">
        <v>158</v>
      </c>
      <c r="D51" s="174" t="s">
        <v>144</v>
      </c>
      <c r="E51" s="175">
        <v>24</v>
      </c>
      <c r="F51" s="176"/>
      <c r="G51" s="177">
        <f t="shared" si="21"/>
        <v>0</v>
      </c>
      <c r="H51" s="156">
        <v>0</v>
      </c>
      <c r="I51" s="155">
        <f t="shared" si="22"/>
        <v>0</v>
      </c>
      <c r="J51" s="156"/>
      <c r="K51" s="155">
        <f t="shared" si="23"/>
        <v>0</v>
      </c>
      <c r="L51" s="155">
        <v>21</v>
      </c>
      <c r="M51" s="155">
        <f t="shared" si="24"/>
        <v>0</v>
      </c>
      <c r="N51" s="154">
        <v>0</v>
      </c>
      <c r="O51" s="154">
        <f t="shared" si="25"/>
        <v>0</v>
      </c>
      <c r="P51" s="154">
        <v>0</v>
      </c>
      <c r="Q51" s="154">
        <f t="shared" si="26"/>
        <v>0</v>
      </c>
      <c r="R51" s="155"/>
      <c r="S51" s="155" t="s">
        <v>145</v>
      </c>
      <c r="T51" s="155" t="s">
        <v>145</v>
      </c>
      <c r="U51" s="155">
        <v>0.371</v>
      </c>
      <c r="V51" s="155">
        <f t="shared" si="27"/>
        <v>8.9</v>
      </c>
      <c r="W51" s="155"/>
      <c r="X51" s="155" t="s">
        <v>146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147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2">
        <v>36</v>
      </c>
      <c r="B52" s="173"/>
      <c r="C52" s="179" t="s">
        <v>159</v>
      </c>
      <c r="D52" s="174" t="s">
        <v>144</v>
      </c>
      <c r="E52" s="175">
        <v>25</v>
      </c>
      <c r="F52" s="176"/>
      <c r="G52" s="177">
        <f t="shared" si="21"/>
        <v>0</v>
      </c>
      <c r="H52" s="156">
        <v>0</v>
      </c>
      <c r="I52" s="155">
        <f t="shared" si="22"/>
        <v>0</v>
      </c>
      <c r="J52" s="156"/>
      <c r="K52" s="155">
        <f t="shared" si="23"/>
        <v>0</v>
      </c>
      <c r="L52" s="155">
        <v>21</v>
      </c>
      <c r="M52" s="155">
        <f t="shared" si="24"/>
        <v>0</v>
      </c>
      <c r="N52" s="154">
        <v>0</v>
      </c>
      <c r="O52" s="154">
        <f t="shared" si="25"/>
        <v>0</v>
      </c>
      <c r="P52" s="154">
        <v>0</v>
      </c>
      <c r="Q52" s="154">
        <f t="shared" si="26"/>
        <v>0</v>
      </c>
      <c r="R52" s="155"/>
      <c r="S52" s="155" t="s">
        <v>145</v>
      </c>
      <c r="T52" s="155" t="s">
        <v>145</v>
      </c>
      <c r="U52" s="155">
        <v>4.6330000000000003E-2</v>
      </c>
      <c r="V52" s="155">
        <f t="shared" si="27"/>
        <v>1.1599999999999999</v>
      </c>
      <c r="W52" s="155"/>
      <c r="X52" s="155" t="s">
        <v>146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147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2">
        <v>37</v>
      </c>
      <c r="B53" s="173"/>
      <c r="C53" s="179" t="s">
        <v>160</v>
      </c>
      <c r="D53" s="174" t="s">
        <v>144</v>
      </c>
      <c r="E53" s="175">
        <v>340</v>
      </c>
      <c r="F53" s="176"/>
      <c r="G53" s="177">
        <f t="shared" si="21"/>
        <v>0</v>
      </c>
      <c r="H53" s="156">
        <v>0</v>
      </c>
      <c r="I53" s="155">
        <f t="shared" si="22"/>
        <v>0</v>
      </c>
      <c r="J53" s="156"/>
      <c r="K53" s="155">
        <f t="shared" si="23"/>
        <v>0</v>
      </c>
      <c r="L53" s="155">
        <v>21</v>
      </c>
      <c r="M53" s="155">
        <f t="shared" si="24"/>
        <v>0</v>
      </c>
      <c r="N53" s="154">
        <v>0</v>
      </c>
      <c r="O53" s="154">
        <f t="shared" si="25"/>
        <v>0</v>
      </c>
      <c r="P53" s="154">
        <v>0</v>
      </c>
      <c r="Q53" s="154">
        <f t="shared" si="26"/>
        <v>0</v>
      </c>
      <c r="R53" s="155"/>
      <c r="S53" s="155" t="s">
        <v>145</v>
      </c>
      <c r="T53" s="155" t="s">
        <v>145</v>
      </c>
      <c r="U53" s="155">
        <v>4.6330000000000003E-2</v>
      </c>
      <c r="V53" s="155">
        <f t="shared" si="27"/>
        <v>15.75</v>
      </c>
      <c r="W53" s="155"/>
      <c r="X53" s="155" t="s">
        <v>146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147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2">
        <v>38</v>
      </c>
      <c r="B54" s="173"/>
      <c r="C54" s="179" t="s">
        <v>161</v>
      </c>
      <c r="D54" s="174" t="s">
        <v>144</v>
      </c>
      <c r="E54" s="175">
        <v>95</v>
      </c>
      <c r="F54" s="176"/>
      <c r="G54" s="177">
        <f t="shared" si="21"/>
        <v>0</v>
      </c>
      <c r="H54" s="156">
        <v>0</v>
      </c>
      <c r="I54" s="155">
        <f t="shared" si="22"/>
        <v>0</v>
      </c>
      <c r="J54" s="156"/>
      <c r="K54" s="155">
        <f t="shared" si="23"/>
        <v>0</v>
      </c>
      <c r="L54" s="155">
        <v>21</v>
      </c>
      <c r="M54" s="155">
        <f t="shared" si="24"/>
        <v>0</v>
      </c>
      <c r="N54" s="154">
        <v>0</v>
      </c>
      <c r="O54" s="154">
        <f t="shared" si="25"/>
        <v>0</v>
      </c>
      <c r="P54" s="154">
        <v>0</v>
      </c>
      <c r="Q54" s="154">
        <f t="shared" si="26"/>
        <v>0</v>
      </c>
      <c r="R54" s="155"/>
      <c r="S54" s="155" t="s">
        <v>145</v>
      </c>
      <c r="T54" s="155" t="s">
        <v>145</v>
      </c>
      <c r="U54" s="155">
        <v>4.6330000000000003E-2</v>
      </c>
      <c r="V54" s="155">
        <f t="shared" si="27"/>
        <v>4.4000000000000004</v>
      </c>
      <c r="W54" s="155"/>
      <c r="X54" s="155" t="s">
        <v>146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147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72">
        <v>39</v>
      </c>
      <c r="B55" s="173"/>
      <c r="C55" s="179" t="s">
        <v>162</v>
      </c>
      <c r="D55" s="174" t="s">
        <v>144</v>
      </c>
      <c r="E55" s="175">
        <v>70</v>
      </c>
      <c r="F55" s="176"/>
      <c r="G55" s="177">
        <f t="shared" si="21"/>
        <v>0</v>
      </c>
      <c r="H55" s="156">
        <v>0</v>
      </c>
      <c r="I55" s="155">
        <f t="shared" si="22"/>
        <v>0</v>
      </c>
      <c r="J55" s="156"/>
      <c r="K55" s="155">
        <f t="shared" si="23"/>
        <v>0</v>
      </c>
      <c r="L55" s="155">
        <v>21</v>
      </c>
      <c r="M55" s="155">
        <f t="shared" si="24"/>
        <v>0</v>
      </c>
      <c r="N55" s="154">
        <v>0</v>
      </c>
      <c r="O55" s="154">
        <f t="shared" si="25"/>
        <v>0</v>
      </c>
      <c r="P55" s="154">
        <v>0</v>
      </c>
      <c r="Q55" s="154">
        <f t="shared" si="26"/>
        <v>0</v>
      </c>
      <c r="R55" s="155"/>
      <c r="S55" s="155" t="s">
        <v>145</v>
      </c>
      <c r="T55" s="155" t="s">
        <v>145</v>
      </c>
      <c r="U55" s="155">
        <v>4.4999999999999998E-2</v>
      </c>
      <c r="V55" s="155">
        <f t="shared" si="27"/>
        <v>3.15</v>
      </c>
      <c r="W55" s="155"/>
      <c r="X55" s="155" t="s">
        <v>146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147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72">
        <v>40</v>
      </c>
      <c r="B56" s="173"/>
      <c r="C56" s="179" t="s">
        <v>163</v>
      </c>
      <c r="D56" s="174" t="s">
        <v>130</v>
      </c>
      <c r="E56" s="175">
        <v>1</v>
      </c>
      <c r="F56" s="176"/>
      <c r="G56" s="177">
        <f t="shared" si="21"/>
        <v>0</v>
      </c>
      <c r="H56" s="156">
        <v>0</v>
      </c>
      <c r="I56" s="155">
        <f t="shared" si="22"/>
        <v>0</v>
      </c>
      <c r="J56" s="156"/>
      <c r="K56" s="155">
        <f t="shared" si="23"/>
        <v>0</v>
      </c>
      <c r="L56" s="155">
        <v>21</v>
      </c>
      <c r="M56" s="155">
        <f t="shared" si="24"/>
        <v>0</v>
      </c>
      <c r="N56" s="154">
        <v>0</v>
      </c>
      <c r="O56" s="154">
        <f t="shared" si="25"/>
        <v>0</v>
      </c>
      <c r="P56" s="154">
        <v>0</v>
      </c>
      <c r="Q56" s="154">
        <f t="shared" si="26"/>
        <v>0</v>
      </c>
      <c r="R56" s="155"/>
      <c r="S56" s="155" t="s">
        <v>110</v>
      </c>
      <c r="T56" s="155" t="s">
        <v>116</v>
      </c>
      <c r="U56" s="155">
        <v>0</v>
      </c>
      <c r="V56" s="155">
        <f t="shared" si="27"/>
        <v>0</v>
      </c>
      <c r="W56" s="155"/>
      <c r="X56" s="155" t="s">
        <v>146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164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2">
        <v>41</v>
      </c>
      <c r="B57" s="173"/>
      <c r="C57" s="179" t="s">
        <v>165</v>
      </c>
      <c r="D57" s="174" t="s">
        <v>166</v>
      </c>
      <c r="E57" s="175">
        <v>24</v>
      </c>
      <c r="F57" s="176"/>
      <c r="G57" s="177">
        <f t="shared" si="21"/>
        <v>0</v>
      </c>
      <c r="H57" s="156">
        <v>0</v>
      </c>
      <c r="I57" s="155">
        <f t="shared" si="22"/>
        <v>0</v>
      </c>
      <c r="J57" s="156"/>
      <c r="K57" s="155">
        <f t="shared" si="23"/>
        <v>0</v>
      </c>
      <c r="L57" s="155">
        <v>21</v>
      </c>
      <c r="M57" s="155">
        <f t="shared" si="24"/>
        <v>0</v>
      </c>
      <c r="N57" s="154">
        <v>0</v>
      </c>
      <c r="O57" s="154">
        <f t="shared" si="25"/>
        <v>0</v>
      </c>
      <c r="P57" s="154">
        <v>0</v>
      </c>
      <c r="Q57" s="154">
        <f t="shared" si="26"/>
        <v>0</v>
      </c>
      <c r="R57" s="155"/>
      <c r="S57" s="155" t="s">
        <v>110</v>
      </c>
      <c r="T57" s="155" t="s">
        <v>167</v>
      </c>
      <c r="U57" s="155">
        <v>1</v>
      </c>
      <c r="V57" s="155">
        <f t="shared" si="27"/>
        <v>24</v>
      </c>
      <c r="W57" s="155"/>
      <c r="X57" s="155" t="s">
        <v>146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147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2">
        <v>42</v>
      </c>
      <c r="B58" s="173"/>
      <c r="C58" s="179" t="s">
        <v>168</v>
      </c>
      <c r="D58" s="174" t="s">
        <v>166</v>
      </c>
      <c r="E58" s="175">
        <v>4</v>
      </c>
      <c r="F58" s="176"/>
      <c r="G58" s="177">
        <f t="shared" si="21"/>
        <v>0</v>
      </c>
      <c r="H58" s="156">
        <v>0</v>
      </c>
      <c r="I58" s="155">
        <f t="shared" si="22"/>
        <v>0</v>
      </c>
      <c r="J58" s="156"/>
      <c r="K58" s="155">
        <f t="shared" si="23"/>
        <v>0</v>
      </c>
      <c r="L58" s="155">
        <v>21</v>
      </c>
      <c r="M58" s="155">
        <f t="shared" si="24"/>
        <v>0</v>
      </c>
      <c r="N58" s="154">
        <v>0</v>
      </c>
      <c r="O58" s="154">
        <f t="shared" si="25"/>
        <v>0</v>
      </c>
      <c r="P58" s="154">
        <v>0</v>
      </c>
      <c r="Q58" s="154">
        <f t="shared" si="26"/>
        <v>0</v>
      </c>
      <c r="R58" s="155"/>
      <c r="S58" s="155" t="s">
        <v>110</v>
      </c>
      <c r="T58" s="155" t="s">
        <v>167</v>
      </c>
      <c r="U58" s="155">
        <v>1</v>
      </c>
      <c r="V58" s="155">
        <f t="shared" si="27"/>
        <v>4</v>
      </c>
      <c r="W58" s="155"/>
      <c r="X58" s="155" t="s">
        <v>146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147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2">
        <v>43</v>
      </c>
      <c r="B59" s="173"/>
      <c r="C59" s="179" t="s">
        <v>169</v>
      </c>
      <c r="D59" s="174" t="s">
        <v>170</v>
      </c>
      <c r="E59" s="175">
        <v>3</v>
      </c>
      <c r="F59" s="176"/>
      <c r="G59" s="177">
        <f t="shared" si="21"/>
        <v>0</v>
      </c>
      <c r="H59" s="156">
        <v>0</v>
      </c>
      <c r="I59" s="155">
        <f t="shared" si="22"/>
        <v>0</v>
      </c>
      <c r="J59" s="156"/>
      <c r="K59" s="155">
        <f t="shared" si="23"/>
        <v>0</v>
      </c>
      <c r="L59" s="155">
        <v>21</v>
      </c>
      <c r="M59" s="155">
        <f t="shared" si="24"/>
        <v>0</v>
      </c>
      <c r="N59" s="154">
        <v>0</v>
      </c>
      <c r="O59" s="154">
        <f t="shared" si="25"/>
        <v>0</v>
      </c>
      <c r="P59" s="154">
        <v>0</v>
      </c>
      <c r="Q59" s="154">
        <f t="shared" si="26"/>
        <v>0</v>
      </c>
      <c r="R59" s="155"/>
      <c r="S59" s="155" t="s">
        <v>145</v>
      </c>
      <c r="T59" s="155" t="s">
        <v>145</v>
      </c>
      <c r="U59" s="155">
        <v>0.26</v>
      </c>
      <c r="V59" s="155">
        <f t="shared" si="27"/>
        <v>0.78</v>
      </c>
      <c r="W59" s="155"/>
      <c r="X59" s="155" t="s">
        <v>146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147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2">
        <v>44</v>
      </c>
      <c r="B60" s="173"/>
      <c r="C60" s="179" t="s">
        <v>171</v>
      </c>
      <c r="D60" s="174" t="s">
        <v>109</v>
      </c>
      <c r="E60" s="175">
        <v>1</v>
      </c>
      <c r="F60" s="176"/>
      <c r="G60" s="177">
        <f t="shared" si="21"/>
        <v>0</v>
      </c>
      <c r="H60" s="156">
        <v>0</v>
      </c>
      <c r="I60" s="155">
        <f t="shared" si="22"/>
        <v>0</v>
      </c>
      <c r="J60" s="156"/>
      <c r="K60" s="155">
        <f t="shared" si="23"/>
        <v>0</v>
      </c>
      <c r="L60" s="155">
        <v>21</v>
      </c>
      <c r="M60" s="155">
        <f t="shared" si="24"/>
        <v>0</v>
      </c>
      <c r="N60" s="154">
        <v>0</v>
      </c>
      <c r="O60" s="154">
        <f t="shared" si="25"/>
        <v>0</v>
      </c>
      <c r="P60" s="154">
        <v>0</v>
      </c>
      <c r="Q60" s="154">
        <f t="shared" si="26"/>
        <v>0</v>
      </c>
      <c r="R60" s="155"/>
      <c r="S60" s="155" t="s">
        <v>110</v>
      </c>
      <c r="T60" s="155" t="s">
        <v>167</v>
      </c>
      <c r="U60" s="155">
        <v>0.25</v>
      </c>
      <c r="V60" s="155">
        <f t="shared" si="27"/>
        <v>0.25</v>
      </c>
      <c r="W60" s="155"/>
      <c r="X60" s="155" t="s">
        <v>146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147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2">
        <v>45</v>
      </c>
      <c r="B61" s="173"/>
      <c r="C61" s="179" t="s">
        <v>172</v>
      </c>
      <c r="D61" s="174" t="s">
        <v>109</v>
      </c>
      <c r="E61" s="175">
        <v>15</v>
      </c>
      <c r="F61" s="176"/>
      <c r="G61" s="177">
        <f t="shared" si="21"/>
        <v>0</v>
      </c>
      <c r="H61" s="156">
        <v>0</v>
      </c>
      <c r="I61" s="155">
        <f t="shared" si="22"/>
        <v>0</v>
      </c>
      <c r="J61" s="156"/>
      <c r="K61" s="155">
        <f t="shared" si="23"/>
        <v>0</v>
      </c>
      <c r="L61" s="155">
        <v>21</v>
      </c>
      <c r="M61" s="155">
        <f t="shared" si="24"/>
        <v>0</v>
      </c>
      <c r="N61" s="154">
        <v>0</v>
      </c>
      <c r="O61" s="154">
        <f t="shared" si="25"/>
        <v>0</v>
      </c>
      <c r="P61" s="154">
        <v>0</v>
      </c>
      <c r="Q61" s="154">
        <f t="shared" si="26"/>
        <v>0</v>
      </c>
      <c r="R61" s="155"/>
      <c r="S61" s="155" t="s">
        <v>110</v>
      </c>
      <c r="T61" s="155" t="s">
        <v>167</v>
      </c>
      <c r="U61" s="155">
        <v>0.57999999999999996</v>
      </c>
      <c r="V61" s="155">
        <f t="shared" si="27"/>
        <v>8.6999999999999993</v>
      </c>
      <c r="W61" s="155"/>
      <c r="X61" s="155" t="s">
        <v>146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147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2">
        <v>46</v>
      </c>
      <c r="B62" s="173"/>
      <c r="C62" s="179" t="s">
        <v>173</v>
      </c>
      <c r="D62" s="174" t="s">
        <v>109</v>
      </c>
      <c r="E62" s="175">
        <v>1</v>
      </c>
      <c r="F62" s="176"/>
      <c r="G62" s="177">
        <f t="shared" si="21"/>
        <v>0</v>
      </c>
      <c r="H62" s="156">
        <v>0</v>
      </c>
      <c r="I62" s="155">
        <f t="shared" si="22"/>
        <v>0</v>
      </c>
      <c r="J62" s="156"/>
      <c r="K62" s="155">
        <f t="shared" si="23"/>
        <v>0</v>
      </c>
      <c r="L62" s="155">
        <v>21</v>
      </c>
      <c r="M62" s="155">
        <f t="shared" si="24"/>
        <v>0</v>
      </c>
      <c r="N62" s="154">
        <v>0</v>
      </c>
      <c r="O62" s="154">
        <f t="shared" si="25"/>
        <v>0</v>
      </c>
      <c r="P62" s="154">
        <v>0</v>
      </c>
      <c r="Q62" s="154">
        <f t="shared" si="26"/>
        <v>0</v>
      </c>
      <c r="R62" s="155"/>
      <c r="S62" s="155" t="s">
        <v>110</v>
      </c>
      <c r="T62" s="155" t="s">
        <v>167</v>
      </c>
      <c r="U62" s="155">
        <v>4</v>
      </c>
      <c r="V62" s="155">
        <f t="shared" si="27"/>
        <v>4</v>
      </c>
      <c r="W62" s="155"/>
      <c r="X62" s="155" t="s">
        <v>146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147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2">
        <v>47</v>
      </c>
      <c r="B63" s="173"/>
      <c r="C63" s="179" t="s">
        <v>174</v>
      </c>
      <c r="D63" s="174" t="s">
        <v>109</v>
      </c>
      <c r="E63" s="175">
        <v>7</v>
      </c>
      <c r="F63" s="176"/>
      <c r="G63" s="177">
        <f t="shared" si="21"/>
        <v>0</v>
      </c>
      <c r="H63" s="156">
        <v>0</v>
      </c>
      <c r="I63" s="155">
        <f t="shared" si="22"/>
        <v>0</v>
      </c>
      <c r="J63" s="156"/>
      <c r="K63" s="155">
        <f t="shared" si="23"/>
        <v>0</v>
      </c>
      <c r="L63" s="155">
        <v>21</v>
      </c>
      <c r="M63" s="155">
        <f t="shared" si="24"/>
        <v>0</v>
      </c>
      <c r="N63" s="154">
        <v>0</v>
      </c>
      <c r="O63" s="154">
        <f t="shared" si="25"/>
        <v>0</v>
      </c>
      <c r="P63" s="154">
        <v>0</v>
      </c>
      <c r="Q63" s="154">
        <f t="shared" si="26"/>
        <v>0</v>
      </c>
      <c r="R63" s="155"/>
      <c r="S63" s="155" t="s">
        <v>110</v>
      </c>
      <c r="T63" s="155" t="s">
        <v>167</v>
      </c>
      <c r="U63" s="155">
        <v>0.5</v>
      </c>
      <c r="V63" s="155">
        <f t="shared" si="27"/>
        <v>3.5</v>
      </c>
      <c r="W63" s="155"/>
      <c r="X63" s="155" t="s">
        <v>146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164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2">
        <v>48</v>
      </c>
      <c r="B64" s="173"/>
      <c r="C64" s="179" t="s">
        <v>175</v>
      </c>
      <c r="D64" s="174" t="s">
        <v>109</v>
      </c>
      <c r="E64" s="175">
        <v>1</v>
      </c>
      <c r="F64" s="176"/>
      <c r="G64" s="177">
        <f t="shared" si="21"/>
        <v>0</v>
      </c>
      <c r="H64" s="156">
        <v>0</v>
      </c>
      <c r="I64" s="155">
        <f t="shared" si="22"/>
        <v>0</v>
      </c>
      <c r="J64" s="156"/>
      <c r="K64" s="155">
        <f t="shared" si="23"/>
        <v>0</v>
      </c>
      <c r="L64" s="155">
        <v>21</v>
      </c>
      <c r="M64" s="155">
        <f t="shared" si="24"/>
        <v>0</v>
      </c>
      <c r="N64" s="154">
        <v>0</v>
      </c>
      <c r="O64" s="154">
        <f t="shared" si="25"/>
        <v>0</v>
      </c>
      <c r="P64" s="154">
        <v>0</v>
      </c>
      <c r="Q64" s="154">
        <f t="shared" si="26"/>
        <v>0</v>
      </c>
      <c r="R64" s="155"/>
      <c r="S64" s="155" t="s">
        <v>110</v>
      </c>
      <c r="T64" s="155" t="s">
        <v>167</v>
      </c>
      <c r="U64" s="155">
        <v>0.33</v>
      </c>
      <c r="V64" s="155">
        <f t="shared" si="27"/>
        <v>0.33</v>
      </c>
      <c r="W64" s="155"/>
      <c r="X64" s="155" t="s">
        <v>146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147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2">
        <v>49</v>
      </c>
      <c r="B65" s="173"/>
      <c r="C65" s="179" t="s">
        <v>176</v>
      </c>
      <c r="D65" s="174" t="s">
        <v>109</v>
      </c>
      <c r="E65" s="175">
        <v>7</v>
      </c>
      <c r="F65" s="176"/>
      <c r="G65" s="177">
        <f t="shared" si="21"/>
        <v>0</v>
      </c>
      <c r="H65" s="156">
        <v>0</v>
      </c>
      <c r="I65" s="155">
        <f t="shared" si="22"/>
        <v>0</v>
      </c>
      <c r="J65" s="156"/>
      <c r="K65" s="155">
        <f t="shared" si="23"/>
        <v>0</v>
      </c>
      <c r="L65" s="155">
        <v>21</v>
      </c>
      <c r="M65" s="155">
        <f t="shared" si="24"/>
        <v>0</v>
      </c>
      <c r="N65" s="154">
        <v>0</v>
      </c>
      <c r="O65" s="154">
        <f t="shared" si="25"/>
        <v>0</v>
      </c>
      <c r="P65" s="154">
        <v>0</v>
      </c>
      <c r="Q65" s="154">
        <f t="shared" si="26"/>
        <v>0</v>
      </c>
      <c r="R65" s="155"/>
      <c r="S65" s="155" t="s">
        <v>110</v>
      </c>
      <c r="T65" s="155" t="s">
        <v>167</v>
      </c>
      <c r="U65" s="155">
        <v>0.6</v>
      </c>
      <c r="V65" s="155">
        <f t="shared" si="27"/>
        <v>4.2</v>
      </c>
      <c r="W65" s="155"/>
      <c r="X65" s="155" t="s">
        <v>146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147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2">
        <v>50</v>
      </c>
      <c r="B66" s="173"/>
      <c r="C66" s="179" t="s">
        <v>177</v>
      </c>
      <c r="D66" s="174" t="s">
        <v>170</v>
      </c>
      <c r="E66" s="175">
        <v>1</v>
      </c>
      <c r="F66" s="176"/>
      <c r="G66" s="177">
        <f t="shared" si="21"/>
        <v>0</v>
      </c>
      <c r="H66" s="156">
        <v>0</v>
      </c>
      <c r="I66" s="155">
        <f t="shared" si="22"/>
        <v>0</v>
      </c>
      <c r="J66" s="156"/>
      <c r="K66" s="155">
        <f t="shared" si="23"/>
        <v>0</v>
      </c>
      <c r="L66" s="155">
        <v>21</v>
      </c>
      <c r="M66" s="155">
        <f t="shared" si="24"/>
        <v>0</v>
      </c>
      <c r="N66" s="154">
        <v>0</v>
      </c>
      <c r="O66" s="154">
        <f t="shared" si="25"/>
        <v>0</v>
      </c>
      <c r="P66" s="154">
        <v>0</v>
      </c>
      <c r="Q66" s="154">
        <f t="shared" si="26"/>
        <v>0</v>
      </c>
      <c r="R66" s="155"/>
      <c r="S66" s="155" t="s">
        <v>145</v>
      </c>
      <c r="T66" s="155" t="s">
        <v>145</v>
      </c>
      <c r="U66" s="155">
        <v>0.43</v>
      </c>
      <c r="V66" s="155">
        <f t="shared" si="27"/>
        <v>0.43</v>
      </c>
      <c r="W66" s="155"/>
      <c r="X66" s="155" t="s">
        <v>146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147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2">
        <v>51</v>
      </c>
      <c r="B67" s="173"/>
      <c r="C67" s="179" t="s">
        <v>178</v>
      </c>
      <c r="D67" s="174" t="s">
        <v>109</v>
      </c>
      <c r="E67" s="175">
        <v>2</v>
      </c>
      <c r="F67" s="176"/>
      <c r="G67" s="177">
        <f t="shared" si="21"/>
        <v>0</v>
      </c>
      <c r="H67" s="156">
        <v>0</v>
      </c>
      <c r="I67" s="155">
        <f t="shared" si="22"/>
        <v>0</v>
      </c>
      <c r="J67" s="156"/>
      <c r="K67" s="155">
        <f t="shared" si="23"/>
        <v>0</v>
      </c>
      <c r="L67" s="155">
        <v>21</v>
      </c>
      <c r="M67" s="155">
        <f t="shared" si="24"/>
        <v>0</v>
      </c>
      <c r="N67" s="154">
        <v>0</v>
      </c>
      <c r="O67" s="154">
        <f t="shared" si="25"/>
        <v>0</v>
      </c>
      <c r="P67" s="154">
        <v>0</v>
      </c>
      <c r="Q67" s="154">
        <f t="shared" si="26"/>
        <v>0</v>
      </c>
      <c r="R67" s="155"/>
      <c r="S67" s="155" t="s">
        <v>110</v>
      </c>
      <c r="T67" s="155" t="s">
        <v>167</v>
      </c>
      <c r="U67" s="155">
        <v>0.42</v>
      </c>
      <c r="V67" s="155">
        <f t="shared" si="27"/>
        <v>0.84</v>
      </c>
      <c r="W67" s="155"/>
      <c r="X67" s="155" t="s">
        <v>146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147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2">
        <v>52</v>
      </c>
      <c r="B68" s="173"/>
      <c r="C68" s="179" t="s">
        <v>179</v>
      </c>
      <c r="D68" s="174" t="s">
        <v>109</v>
      </c>
      <c r="E68" s="175">
        <v>1</v>
      </c>
      <c r="F68" s="176"/>
      <c r="G68" s="177">
        <f t="shared" si="21"/>
        <v>0</v>
      </c>
      <c r="H68" s="156">
        <v>0</v>
      </c>
      <c r="I68" s="155">
        <f t="shared" si="22"/>
        <v>0</v>
      </c>
      <c r="J68" s="156"/>
      <c r="K68" s="155">
        <f t="shared" si="23"/>
        <v>0</v>
      </c>
      <c r="L68" s="155">
        <v>21</v>
      </c>
      <c r="M68" s="155">
        <f t="shared" si="24"/>
        <v>0</v>
      </c>
      <c r="N68" s="154">
        <v>0</v>
      </c>
      <c r="O68" s="154">
        <f t="shared" si="25"/>
        <v>0</v>
      </c>
      <c r="P68" s="154">
        <v>0</v>
      </c>
      <c r="Q68" s="154">
        <f t="shared" si="26"/>
        <v>0</v>
      </c>
      <c r="R68" s="155"/>
      <c r="S68" s="155" t="s">
        <v>110</v>
      </c>
      <c r="T68" s="155" t="s">
        <v>167</v>
      </c>
      <c r="U68" s="155">
        <v>0.33</v>
      </c>
      <c r="V68" s="155">
        <f t="shared" si="27"/>
        <v>0.33</v>
      </c>
      <c r="W68" s="155"/>
      <c r="X68" s="155" t="s">
        <v>146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147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2">
        <v>53</v>
      </c>
      <c r="B69" s="173"/>
      <c r="C69" s="179" t="s">
        <v>180</v>
      </c>
      <c r="D69" s="174" t="s">
        <v>109</v>
      </c>
      <c r="E69" s="175">
        <v>1</v>
      </c>
      <c r="F69" s="176"/>
      <c r="G69" s="177">
        <f t="shared" si="21"/>
        <v>0</v>
      </c>
      <c r="H69" s="156">
        <v>0</v>
      </c>
      <c r="I69" s="155">
        <f t="shared" si="22"/>
        <v>0</v>
      </c>
      <c r="J69" s="156"/>
      <c r="K69" s="155">
        <f t="shared" si="23"/>
        <v>0</v>
      </c>
      <c r="L69" s="155">
        <v>21</v>
      </c>
      <c r="M69" s="155">
        <f t="shared" si="24"/>
        <v>0</v>
      </c>
      <c r="N69" s="154">
        <v>0</v>
      </c>
      <c r="O69" s="154">
        <f t="shared" si="25"/>
        <v>0</v>
      </c>
      <c r="P69" s="154">
        <v>0</v>
      </c>
      <c r="Q69" s="154">
        <f t="shared" si="26"/>
        <v>0</v>
      </c>
      <c r="R69" s="155"/>
      <c r="S69" s="155" t="s">
        <v>110</v>
      </c>
      <c r="T69" s="155" t="s">
        <v>167</v>
      </c>
      <c r="U69" s="155">
        <v>0.33</v>
      </c>
      <c r="V69" s="155">
        <f t="shared" si="27"/>
        <v>0.33</v>
      </c>
      <c r="W69" s="155"/>
      <c r="X69" s="155" t="s">
        <v>146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147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2">
        <v>54</v>
      </c>
      <c r="B70" s="173"/>
      <c r="C70" s="179" t="s">
        <v>181</v>
      </c>
      <c r="D70" s="174" t="s">
        <v>109</v>
      </c>
      <c r="E70" s="175">
        <v>1</v>
      </c>
      <c r="F70" s="176"/>
      <c r="G70" s="177">
        <f t="shared" si="21"/>
        <v>0</v>
      </c>
      <c r="H70" s="156">
        <v>0</v>
      </c>
      <c r="I70" s="155">
        <f t="shared" si="22"/>
        <v>0</v>
      </c>
      <c r="J70" s="156"/>
      <c r="K70" s="155">
        <f t="shared" si="23"/>
        <v>0</v>
      </c>
      <c r="L70" s="155">
        <v>21</v>
      </c>
      <c r="M70" s="155">
        <f t="shared" si="24"/>
        <v>0</v>
      </c>
      <c r="N70" s="154">
        <v>0</v>
      </c>
      <c r="O70" s="154">
        <f t="shared" si="25"/>
        <v>0</v>
      </c>
      <c r="P70" s="154">
        <v>0</v>
      </c>
      <c r="Q70" s="154">
        <f t="shared" si="26"/>
        <v>0</v>
      </c>
      <c r="R70" s="155"/>
      <c r="S70" s="155" t="s">
        <v>110</v>
      </c>
      <c r="T70" s="155" t="s">
        <v>167</v>
      </c>
      <c r="U70" s="155">
        <v>0.33</v>
      </c>
      <c r="V70" s="155">
        <f t="shared" si="27"/>
        <v>0.33</v>
      </c>
      <c r="W70" s="155"/>
      <c r="X70" s="155" t="s">
        <v>146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147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2">
        <v>55</v>
      </c>
      <c r="B71" s="173"/>
      <c r="C71" s="179" t="s">
        <v>182</v>
      </c>
      <c r="D71" s="174" t="s">
        <v>109</v>
      </c>
      <c r="E71" s="175">
        <v>5</v>
      </c>
      <c r="F71" s="176"/>
      <c r="G71" s="177">
        <f t="shared" si="21"/>
        <v>0</v>
      </c>
      <c r="H71" s="156">
        <v>0</v>
      </c>
      <c r="I71" s="155">
        <f t="shared" si="22"/>
        <v>0</v>
      </c>
      <c r="J71" s="156"/>
      <c r="K71" s="155">
        <f t="shared" si="23"/>
        <v>0</v>
      </c>
      <c r="L71" s="155">
        <v>21</v>
      </c>
      <c r="M71" s="155">
        <f t="shared" si="24"/>
        <v>0</v>
      </c>
      <c r="N71" s="154">
        <v>0</v>
      </c>
      <c r="O71" s="154">
        <f t="shared" si="25"/>
        <v>0</v>
      </c>
      <c r="P71" s="154">
        <v>0</v>
      </c>
      <c r="Q71" s="154">
        <f t="shared" si="26"/>
        <v>0</v>
      </c>
      <c r="R71" s="155"/>
      <c r="S71" s="155" t="s">
        <v>110</v>
      </c>
      <c r="T71" s="155" t="s">
        <v>167</v>
      </c>
      <c r="U71" s="155">
        <v>0.5</v>
      </c>
      <c r="V71" s="155">
        <f t="shared" si="27"/>
        <v>2.5</v>
      </c>
      <c r="W71" s="155"/>
      <c r="X71" s="155" t="s">
        <v>146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147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x14ac:dyDescent="0.2">
      <c r="A72" s="159" t="s">
        <v>106</v>
      </c>
      <c r="B72" s="160" t="s">
        <v>69</v>
      </c>
      <c r="C72" s="178" t="s">
        <v>70</v>
      </c>
      <c r="D72" s="161"/>
      <c r="E72" s="162"/>
      <c r="F72" s="163"/>
      <c r="G72" s="164">
        <f>SUMIF(AG73:AG74,"&lt;&gt;NOR",G73:G74)</f>
        <v>0</v>
      </c>
      <c r="H72" s="158"/>
      <c r="I72" s="158">
        <f>SUM(I73:I74)</f>
        <v>0</v>
      </c>
      <c r="J72" s="158"/>
      <c r="K72" s="158">
        <f>SUM(K73:K74)</f>
        <v>0</v>
      </c>
      <c r="L72" s="158"/>
      <c r="M72" s="158">
        <f>SUM(M73:M74)</f>
        <v>0</v>
      </c>
      <c r="N72" s="157"/>
      <c r="O72" s="157">
        <f>SUM(O73:O74)</f>
        <v>0</v>
      </c>
      <c r="P72" s="157"/>
      <c r="Q72" s="157">
        <f>SUM(Q73:Q74)</f>
        <v>0</v>
      </c>
      <c r="R72" s="158"/>
      <c r="S72" s="158"/>
      <c r="T72" s="158"/>
      <c r="U72" s="158"/>
      <c r="V72" s="158">
        <f>SUM(V73:V74)</f>
        <v>12</v>
      </c>
      <c r="W72" s="158"/>
      <c r="X72" s="158"/>
      <c r="AG72" t="s">
        <v>107</v>
      </c>
    </row>
    <row r="73" spans="1:60" ht="22.5" outlineLevel="1" x14ac:dyDescent="0.2">
      <c r="A73" s="172">
        <v>56</v>
      </c>
      <c r="B73" s="173"/>
      <c r="C73" s="179" t="s">
        <v>183</v>
      </c>
      <c r="D73" s="174" t="s">
        <v>166</v>
      </c>
      <c r="E73" s="175">
        <v>8</v>
      </c>
      <c r="F73" s="176"/>
      <c r="G73" s="177">
        <f>ROUND(E73*F73,2)</f>
        <v>0</v>
      </c>
      <c r="H73" s="156">
        <v>0</v>
      </c>
      <c r="I73" s="155">
        <f>ROUND(E73*H73,2)</f>
        <v>0</v>
      </c>
      <c r="J73" s="156"/>
      <c r="K73" s="155">
        <f>ROUND(E73*J73,2)</f>
        <v>0</v>
      </c>
      <c r="L73" s="155">
        <v>21</v>
      </c>
      <c r="M73" s="155">
        <f>G73*(1+L73/100)</f>
        <v>0</v>
      </c>
      <c r="N73" s="154">
        <v>0</v>
      </c>
      <c r="O73" s="154">
        <f>ROUND(E73*N73,2)</f>
        <v>0</v>
      </c>
      <c r="P73" s="154">
        <v>0</v>
      </c>
      <c r="Q73" s="154">
        <f>ROUND(E73*P73,2)</f>
        <v>0</v>
      </c>
      <c r="R73" s="155"/>
      <c r="S73" s="155" t="s">
        <v>110</v>
      </c>
      <c r="T73" s="155" t="s">
        <v>167</v>
      </c>
      <c r="U73" s="155">
        <v>1</v>
      </c>
      <c r="V73" s="155">
        <f>ROUND(E73*U73,2)</f>
        <v>8</v>
      </c>
      <c r="W73" s="155"/>
      <c r="X73" s="155" t="s">
        <v>146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147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2">
        <v>57</v>
      </c>
      <c r="B74" s="173"/>
      <c r="C74" s="179" t="s">
        <v>184</v>
      </c>
      <c r="D74" s="174" t="s">
        <v>166</v>
      </c>
      <c r="E74" s="175">
        <v>4</v>
      </c>
      <c r="F74" s="176"/>
      <c r="G74" s="177">
        <f>ROUND(E74*F74,2)</f>
        <v>0</v>
      </c>
      <c r="H74" s="156">
        <v>0</v>
      </c>
      <c r="I74" s="155">
        <f>ROUND(E74*H74,2)</f>
        <v>0</v>
      </c>
      <c r="J74" s="156"/>
      <c r="K74" s="155">
        <f>ROUND(E74*J74,2)</f>
        <v>0</v>
      </c>
      <c r="L74" s="155">
        <v>21</v>
      </c>
      <c r="M74" s="155">
        <f>G74*(1+L74/100)</f>
        <v>0</v>
      </c>
      <c r="N74" s="154">
        <v>0</v>
      </c>
      <c r="O74" s="154">
        <f>ROUND(E74*N74,2)</f>
        <v>0</v>
      </c>
      <c r="P74" s="154">
        <v>0</v>
      </c>
      <c r="Q74" s="154">
        <f>ROUND(E74*P74,2)</f>
        <v>0</v>
      </c>
      <c r="R74" s="155"/>
      <c r="S74" s="155" t="s">
        <v>110</v>
      </c>
      <c r="T74" s="155" t="s">
        <v>167</v>
      </c>
      <c r="U74" s="155">
        <v>1</v>
      </c>
      <c r="V74" s="155">
        <f>ROUND(E74*U74,2)</f>
        <v>4</v>
      </c>
      <c r="W74" s="155"/>
      <c r="X74" s="155" t="s">
        <v>146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147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2">
      <c r="A75" s="159" t="s">
        <v>106</v>
      </c>
      <c r="B75" s="160" t="s">
        <v>67</v>
      </c>
      <c r="C75" s="178" t="s">
        <v>68</v>
      </c>
      <c r="D75" s="161"/>
      <c r="E75" s="162"/>
      <c r="F75" s="163"/>
      <c r="G75" s="164">
        <f>SUMIF(AG76:AG77,"&lt;&gt;NOR",G76:G77)</f>
        <v>0</v>
      </c>
      <c r="H75" s="158"/>
      <c r="I75" s="158">
        <f>SUM(I76:I77)</f>
        <v>0</v>
      </c>
      <c r="J75" s="158"/>
      <c r="K75" s="158">
        <f>SUM(K76:K77)</f>
        <v>0</v>
      </c>
      <c r="L75" s="158"/>
      <c r="M75" s="158">
        <f>SUM(M76:M77)</f>
        <v>0</v>
      </c>
      <c r="N75" s="157"/>
      <c r="O75" s="157">
        <f>SUM(O76:O77)</f>
        <v>0</v>
      </c>
      <c r="P75" s="157"/>
      <c r="Q75" s="157">
        <f>SUM(Q76:Q77)</f>
        <v>0</v>
      </c>
      <c r="R75" s="158"/>
      <c r="S75" s="158"/>
      <c r="T75" s="158"/>
      <c r="U75" s="158"/>
      <c r="V75" s="158">
        <f>SUM(V76:V77)</f>
        <v>2.4899999999999998</v>
      </c>
      <c r="W75" s="158"/>
      <c r="X75" s="158"/>
      <c r="AG75" t="s">
        <v>107</v>
      </c>
    </row>
    <row r="76" spans="1:60" outlineLevel="1" x14ac:dyDescent="0.2">
      <c r="A76" s="172">
        <v>58</v>
      </c>
      <c r="B76" s="173"/>
      <c r="C76" s="179" t="s">
        <v>185</v>
      </c>
      <c r="D76" s="174" t="s">
        <v>109</v>
      </c>
      <c r="E76" s="175">
        <v>2</v>
      </c>
      <c r="F76" s="176"/>
      <c r="G76" s="177">
        <f>ROUND(E76*F76,2)</f>
        <v>0</v>
      </c>
      <c r="H76" s="156">
        <v>0</v>
      </c>
      <c r="I76" s="155">
        <f>ROUND(E76*H76,2)</f>
        <v>0</v>
      </c>
      <c r="J76" s="156"/>
      <c r="K76" s="155">
        <f>ROUND(E76*J76,2)</f>
        <v>0</v>
      </c>
      <c r="L76" s="155">
        <v>21</v>
      </c>
      <c r="M76" s="155">
        <f>G76*(1+L76/100)</f>
        <v>0</v>
      </c>
      <c r="N76" s="154">
        <v>0</v>
      </c>
      <c r="O76" s="154">
        <f>ROUND(E76*N76,2)</f>
        <v>0</v>
      </c>
      <c r="P76" s="154">
        <v>0</v>
      </c>
      <c r="Q76" s="154">
        <f>ROUND(E76*P76,2)</f>
        <v>0</v>
      </c>
      <c r="R76" s="155"/>
      <c r="S76" s="155" t="s">
        <v>110</v>
      </c>
      <c r="T76" s="155" t="s">
        <v>167</v>
      </c>
      <c r="U76" s="155">
        <v>0.83</v>
      </c>
      <c r="V76" s="155">
        <f>ROUND(E76*U76,2)</f>
        <v>1.66</v>
      </c>
      <c r="W76" s="155"/>
      <c r="X76" s="155" t="s">
        <v>146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147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22.5" outlineLevel="1" x14ac:dyDescent="0.2">
      <c r="A77" s="172">
        <v>59</v>
      </c>
      <c r="B77" s="173"/>
      <c r="C77" s="179" t="s">
        <v>186</v>
      </c>
      <c r="D77" s="174" t="s">
        <v>109</v>
      </c>
      <c r="E77" s="175">
        <v>1</v>
      </c>
      <c r="F77" s="176"/>
      <c r="G77" s="177">
        <f>ROUND(E77*F77,2)</f>
        <v>0</v>
      </c>
      <c r="H77" s="156">
        <v>0</v>
      </c>
      <c r="I77" s="155">
        <f>ROUND(E77*H77,2)</f>
        <v>0</v>
      </c>
      <c r="J77" s="156"/>
      <c r="K77" s="155">
        <f>ROUND(E77*J77,2)</f>
        <v>0</v>
      </c>
      <c r="L77" s="155">
        <v>21</v>
      </c>
      <c r="M77" s="155">
        <f>G77*(1+L77/100)</f>
        <v>0</v>
      </c>
      <c r="N77" s="154">
        <v>0</v>
      </c>
      <c r="O77" s="154">
        <f>ROUND(E77*N77,2)</f>
        <v>0</v>
      </c>
      <c r="P77" s="154">
        <v>0</v>
      </c>
      <c r="Q77" s="154">
        <f>ROUND(E77*P77,2)</f>
        <v>0</v>
      </c>
      <c r="R77" s="155"/>
      <c r="S77" s="155" t="s">
        <v>110</v>
      </c>
      <c r="T77" s="155" t="s">
        <v>167</v>
      </c>
      <c r="U77" s="155">
        <v>0.83</v>
      </c>
      <c r="V77" s="155">
        <f>ROUND(E77*U77,2)</f>
        <v>0.83</v>
      </c>
      <c r="W77" s="155"/>
      <c r="X77" s="155" t="s">
        <v>146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147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x14ac:dyDescent="0.2">
      <c r="A78" s="159" t="s">
        <v>106</v>
      </c>
      <c r="B78" s="160" t="s">
        <v>71</v>
      </c>
      <c r="C78" s="178" t="s">
        <v>72</v>
      </c>
      <c r="D78" s="161"/>
      <c r="E78" s="162"/>
      <c r="F78" s="163"/>
      <c r="G78" s="164">
        <f>SUMIF(AG79:AG81,"&lt;&gt;NOR",G79:G81)</f>
        <v>0</v>
      </c>
      <c r="H78" s="158"/>
      <c r="I78" s="158">
        <f>SUM(I79:I81)</f>
        <v>0</v>
      </c>
      <c r="J78" s="158"/>
      <c r="K78" s="158">
        <f>SUM(K79:K81)</f>
        <v>0</v>
      </c>
      <c r="L78" s="158"/>
      <c r="M78" s="158">
        <f>SUM(M79:M81)</f>
        <v>0</v>
      </c>
      <c r="N78" s="157"/>
      <c r="O78" s="157">
        <f>SUM(O79:O81)</f>
        <v>0</v>
      </c>
      <c r="P78" s="157"/>
      <c r="Q78" s="157">
        <f>SUM(Q79:Q81)</f>
        <v>0</v>
      </c>
      <c r="R78" s="158"/>
      <c r="S78" s="158"/>
      <c r="T78" s="158"/>
      <c r="U78" s="158"/>
      <c r="V78" s="158">
        <f>SUM(V79:V81)</f>
        <v>37.4</v>
      </c>
      <c r="W78" s="158"/>
      <c r="X78" s="158"/>
      <c r="AG78" t="s">
        <v>107</v>
      </c>
    </row>
    <row r="79" spans="1:60" outlineLevel="1" x14ac:dyDescent="0.2">
      <c r="A79" s="172">
        <v>60</v>
      </c>
      <c r="B79" s="173"/>
      <c r="C79" s="179" t="s">
        <v>187</v>
      </c>
      <c r="D79" s="174" t="s">
        <v>188</v>
      </c>
      <c r="E79" s="175">
        <v>42</v>
      </c>
      <c r="F79" s="176"/>
      <c r="G79" s="177">
        <f>ROUND(E79*F79,2)</f>
        <v>0</v>
      </c>
      <c r="H79" s="156">
        <v>0</v>
      </c>
      <c r="I79" s="155">
        <f>ROUND(E79*H79,2)</f>
        <v>0</v>
      </c>
      <c r="J79" s="156"/>
      <c r="K79" s="155">
        <f>ROUND(E79*J79,2)</f>
        <v>0</v>
      </c>
      <c r="L79" s="155">
        <v>21</v>
      </c>
      <c r="M79" s="155">
        <f>G79*(1+L79/100)</f>
        <v>0</v>
      </c>
      <c r="N79" s="154">
        <v>0</v>
      </c>
      <c r="O79" s="154">
        <f>ROUND(E79*N79,2)</f>
        <v>0</v>
      </c>
      <c r="P79" s="154">
        <v>0</v>
      </c>
      <c r="Q79" s="154">
        <f>ROUND(E79*P79,2)</f>
        <v>0</v>
      </c>
      <c r="R79" s="155"/>
      <c r="S79" s="155" t="s">
        <v>110</v>
      </c>
      <c r="T79" s="155" t="s">
        <v>167</v>
      </c>
      <c r="U79" s="155">
        <v>0.7</v>
      </c>
      <c r="V79" s="155">
        <f>ROUND(E79*U79,2)</f>
        <v>29.4</v>
      </c>
      <c r="W79" s="155"/>
      <c r="X79" s="155" t="s">
        <v>146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164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2">
        <v>61</v>
      </c>
      <c r="B80" s="173"/>
      <c r="C80" s="179" t="s">
        <v>189</v>
      </c>
      <c r="D80" s="174" t="s">
        <v>166</v>
      </c>
      <c r="E80" s="175">
        <v>6</v>
      </c>
      <c r="F80" s="176"/>
      <c r="G80" s="177">
        <f>ROUND(E80*F80,2)</f>
        <v>0</v>
      </c>
      <c r="H80" s="156">
        <v>0</v>
      </c>
      <c r="I80" s="155">
        <f>ROUND(E80*H80,2)</f>
        <v>0</v>
      </c>
      <c r="J80" s="156"/>
      <c r="K80" s="155">
        <f>ROUND(E80*J80,2)</f>
        <v>0</v>
      </c>
      <c r="L80" s="155">
        <v>21</v>
      </c>
      <c r="M80" s="155">
        <f>G80*(1+L80/100)</f>
        <v>0</v>
      </c>
      <c r="N80" s="154">
        <v>0</v>
      </c>
      <c r="O80" s="154">
        <f>ROUND(E80*N80,2)</f>
        <v>0</v>
      </c>
      <c r="P80" s="154">
        <v>0</v>
      </c>
      <c r="Q80" s="154">
        <f>ROUND(E80*P80,2)</f>
        <v>0</v>
      </c>
      <c r="R80" s="155"/>
      <c r="S80" s="155" t="s">
        <v>110</v>
      </c>
      <c r="T80" s="155" t="s">
        <v>167</v>
      </c>
      <c r="U80" s="155">
        <v>1</v>
      </c>
      <c r="V80" s="155">
        <f>ROUND(E80*U80,2)</f>
        <v>6</v>
      </c>
      <c r="W80" s="155"/>
      <c r="X80" s="155" t="s">
        <v>146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147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2">
        <v>62</v>
      </c>
      <c r="B81" s="173"/>
      <c r="C81" s="179" t="s">
        <v>190</v>
      </c>
      <c r="D81" s="174" t="s">
        <v>109</v>
      </c>
      <c r="E81" s="175">
        <v>1</v>
      </c>
      <c r="F81" s="176"/>
      <c r="G81" s="177">
        <f>ROUND(E81*F81,2)</f>
        <v>0</v>
      </c>
      <c r="H81" s="156">
        <v>0</v>
      </c>
      <c r="I81" s="155">
        <f>ROUND(E81*H81,2)</f>
        <v>0</v>
      </c>
      <c r="J81" s="156"/>
      <c r="K81" s="155">
        <f>ROUND(E81*J81,2)</f>
        <v>0</v>
      </c>
      <c r="L81" s="155">
        <v>21</v>
      </c>
      <c r="M81" s="155">
        <f>G81*(1+L81/100)</f>
        <v>0</v>
      </c>
      <c r="N81" s="154">
        <v>0</v>
      </c>
      <c r="O81" s="154">
        <f>ROUND(E81*N81,2)</f>
        <v>0</v>
      </c>
      <c r="P81" s="154">
        <v>0</v>
      </c>
      <c r="Q81" s="154">
        <f>ROUND(E81*P81,2)</f>
        <v>0</v>
      </c>
      <c r="R81" s="155"/>
      <c r="S81" s="155" t="s">
        <v>110</v>
      </c>
      <c r="T81" s="155" t="s">
        <v>167</v>
      </c>
      <c r="U81" s="155">
        <v>2</v>
      </c>
      <c r="V81" s="155">
        <f>ROUND(E81*U81,2)</f>
        <v>2</v>
      </c>
      <c r="W81" s="155"/>
      <c r="X81" s="155" t="s">
        <v>146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164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2">
      <c r="A82" s="159" t="s">
        <v>106</v>
      </c>
      <c r="B82" s="160" t="s">
        <v>63</v>
      </c>
      <c r="C82" s="178" t="s">
        <v>64</v>
      </c>
      <c r="D82" s="161"/>
      <c r="E82" s="162"/>
      <c r="F82" s="163"/>
      <c r="G82" s="164">
        <f>SUMIF(AG83:AG84,"&lt;&gt;NOR",G83:G84)</f>
        <v>0</v>
      </c>
      <c r="H82" s="158"/>
      <c r="I82" s="158">
        <f>SUM(I83:I84)</f>
        <v>0</v>
      </c>
      <c r="J82" s="158"/>
      <c r="K82" s="158">
        <f>SUM(K83:K84)</f>
        <v>0</v>
      </c>
      <c r="L82" s="158"/>
      <c r="M82" s="158">
        <f>SUM(M83:M84)</f>
        <v>0</v>
      </c>
      <c r="N82" s="157"/>
      <c r="O82" s="157">
        <f>SUM(O83:O84)</f>
        <v>0</v>
      </c>
      <c r="P82" s="157"/>
      <c r="Q82" s="157">
        <f>SUM(Q83:Q84)</f>
        <v>0</v>
      </c>
      <c r="R82" s="158"/>
      <c r="S82" s="158"/>
      <c r="T82" s="158"/>
      <c r="U82" s="158"/>
      <c r="V82" s="158">
        <f>SUM(V83:V84)</f>
        <v>0</v>
      </c>
      <c r="W82" s="158"/>
      <c r="X82" s="158"/>
      <c r="AG82" t="s">
        <v>107</v>
      </c>
    </row>
    <row r="83" spans="1:60" outlineLevel="1" x14ac:dyDescent="0.2">
      <c r="A83" s="172">
        <v>63</v>
      </c>
      <c r="B83" s="173"/>
      <c r="C83" s="179" t="s">
        <v>191</v>
      </c>
      <c r="D83" s="174" t="s">
        <v>109</v>
      </c>
      <c r="E83" s="175">
        <v>1</v>
      </c>
      <c r="F83" s="176"/>
      <c r="G83" s="177">
        <f>ROUND(E83*F83,2)</f>
        <v>0</v>
      </c>
      <c r="H83" s="156"/>
      <c r="I83" s="155">
        <f>ROUND(E83*H83,2)</f>
        <v>0</v>
      </c>
      <c r="J83" s="156"/>
      <c r="K83" s="155">
        <f>ROUND(E83*J83,2)</f>
        <v>0</v>
      </c>
      <c r="L83" s="155">
        <v>21</v>
      </c>
      <c r="M83" s="155">
        <f>G83*(1+L83/100)</f>
        <v>0</v>
      </c>
      <c r="N83" s="154">
        <v>0</v>
      </c>
      <c r="O83" s="154">
        <f>ROUND(E83*N83,2)</f>
        <v>0</v>
      </c>
      <c r="P83" s="154">
        <v>0</v>
      </c>
      <c r="Q83" s="154">
        <f>ROUND(E83*P83,2)</f>
        <v>0</v>
      </c>
      <c r="R83" s="155"/>
      <c r="S83" s="155" t="s">
        <v>110</v>
      </c>
      <c r="T83" s="155" t="s">
        <v>111</v>
      </c>
      <c r="U83" s="155">
        <v>0</v>
      </c>
      <c r="V83" s="155">
        <f>ROUND(E83*U83,2)</f>
        <v>0</v>
      </c>
      <c r="W83" s="155"/>
      <c r="X83" s="155" t="s">
        <v>112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113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2">
        <v>64</v>
      </c>
      <c r="B84" s="173"/>
      <c r="C84" s="179" t="s">
        <v>192</v>
      </c>
      <c r="D84" s="174" t="s">
        <v>109</v>
      </c>
      <c r="E84" s="175">
        <v>1</v>
      </c>
      <c r="F84" s="176"/>
      <c r="G84" s="177">
        <f>ROUND(E84*F84,2)</f>
        <v>0</v>
      </c>
      <c r="H84" s="156"/>
      <c r="I84" s="155">
        <f>ROUND(E84*H84,2)</f>
        <v>0</v>
      </c>
      <c r="J84" s="156"/>
      <c r="K84" s="155">
        <f>ROUND(E84*J84,2)</f>
        <v>0</v>
      </c>
      <c r="L84" s="155">
        <v>21</v>
      </c>
      <c r="M84" s="155">
        <f>G84*(1+L84/100)</f>
        <v>0</v>
      </c>
      <c r="N84" s="154">
        <v>0</v>
      </c>
      <c r="O84" s="154">
        <f>ROUND(E84*N84,2)</f>
        <v>0</v>
      </c>
      <c r="P84" s="154">
        <v>0</v>
      </c>
      <c r="Q84" s="154">
        <f>ROUND(E84*P84,2)</f>
        <v>0</v>
      </c>
      <c r="R84" s="155"/>
      <c r="S84" s="155" t="s">
        <v>110</v>
      </c>
      <c r="T84" s="155" t="s">
        <v>111</v>
      </c>
      <c r="U84" s="155">
        <v>0</v>
      </c>
      <c r="V84" s="155">
        <f>ROUND(E84*U84,2)</f>
        <v>0</v>
      </c>
      <c r="W84" s="155"/>
      <c r="X84" s="155" t="s">
        <v>112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113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">
      <c r="A85" s="159" t="s">
        <v>106</v>
      </c>
      <c r="B85" s="160" t="s">
        <v>71</v>
      </c>
      <c r="C85" s="178" t="s">
        <v>72</v>
      </c>
      <c r="D85" s="161"/>
      <c r="E85" s="162"/>
      <c r="F85" s="163"/>
      <c r="G85" s="164">
        <f>SUMIF(AG86:AG87,"&lt;&gt;NOR",G86:G87)</f>
        <v>0</v>
      </c>
      <c r="H85" s="158"/>
      <c r="I85" s="158">
        <f>SUM(I86:I87)</f>
        <v>0</v>
      </c>
      <c r="J85" s="158"/>
      <c r="K85" s="158">
        <f>SUM(K86:K87)</f>
        <v>0</v>
      </c>
      <c r="L85" s="158"/>
      <c r="M85" s="158">
        <f>SUM(M86:M87)</f>
        <v>0</v>
      </c>
      <c r="N85" s="157"/>
      <c r="O85" s="157">
        <f>SUM(O86:O87)</f>
        <v>0</v>
      </c>
      <c r="P85" s="157"/>
      <c r="Q85" s="157">
        <f>SUM(Q86:Q87)</f>
        <v>0</v>
      </c>
      <c r="R85" s="158"/>
      <c r="S85" s="158"/>
      <c r="T85" s="158"/>
      <c r="U85" s="158"/>
      <c r="V85" s="158">
        <f>SUM(V86:V87)</f>
        <v>13</v>
      </c>
      <c r="W85" s="158"/>
      <c r="X85" s="158"/>
      <c r="AG85" t="s">
        <v>107</v>
      </c>
    </row>
    <row r="86" spans="1:60" outlineLevel="1" x14ac:dyDescent="0.2">
      <c r="A86" s="172">
        <v>65</v>
      </c>
      <c r="B86" s="173"/>
      <c r="C86" s="179" t="s">
        <v>193</v>
      </c>
      <c r="D86" s="174" t="s">
        <v>109</v>
      </c>
      <c r="E86" s="175">
        <v>1</v>
      </c>
      <c r="F86" s="176"/>
      <c r="G86" s="177">
        <f>ROUND(E86*F86,2)</f>
        <v>0</v>
      </c>
      <c r="H86" s="156">
        <v>0</v>
      </c>
      <c r="I86" s="155">
        <f>ROUND(E86*H86,2)</f>
        <v>0</v>
      </c>
      <c r="J86" s="156"/>
      <c r="K86" s="155">
        <f>ROUND(E86*J86,2)</f>
        <v>0</v>
      </c>
      <c r="L86" s="155">
        <v>21</v>
      </c>
      <c r="M86" s="155">
        <f>G86*(1+L86/100)</f>
        <v>0</v>
      </c>
      <c r="N86" s="154">
        <v>0</v>
      </c>
      <c r="O86" s="154">
        <f>ROUND(E86*N86,2)</f>
        <v>0</v>
      </c>
      <c r="P86" s="154">
        <v>0</v>
      </c>
      <c r="Q86" s="154">
        <f>ROUND(E86*P86,2)</f>
        <v>0</v>
      </c>
      <c r="R86" s="155"/>
      <c r="S86" s="155" t="s">
        <v>110</v>
      </c>
      <c r="T86" s="155" t="s">
        <v>167</v>
      </c>
      <c r="U86" s="155">
        <v>2</v>
      </c>
      <c r="V86" s="155">
        <f>ROUND(E86*U86,2)</f>
        <v>2</v>
      </c>
      <c r="W86" s="155"/>
      <c r="X86" s="155" t="s">
        <v>146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164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2">
        <v>66</v>
      </c>
      <c r="B87" s="173"/>
      <c r="C87" s="179" t="s">
        <v>194</v>
      </c>
      <c r="D87" s="174" t="s">
        <v>188</v>
      </c>
      <c r="E87" s="175">
        <v>55</v>
      </c>
      <c r="F87" s="176"/>
      <c r="G87" s="177">
        <f>ROUND(E87*F87,2)</f>
        <v>0</v>
      </c>
      <c r="H87" s="156">
        <v>0</v>
      </c>
      <c r="I87" s="155">
        <f>ROUND(E87*H87,2)</f>
        <v>0</v>
      </c>
      <c r="J87" s="156"/>
      <c r="K87" s="155">
        <f>ROUND(E87*J87,2)</f>
        <v>0</v>
      </c>
      <c r="L87" s="155">
        <v>21</v>
      </c>
      <c r="M87" s="155">
        <f>G87*(1+L87/100)</f>
        <v>0</v>
      </c>
      <c r="N87" s="154">
        <v>0</v>
      </c>
      <c r="O87" s="154">
        <f>ROUND(E87*N87,2)</f>
        <v>0</v>
      </c>
      <c r="P87" s="154">
        <v>0</v>
      </c>
      <c r="Q87" s="154">
        <f>ROUND(E87*P87,2)</f>
        <v>0</v>
      </c>
      <c r="R87" s="155"/>
      <c r="S87" s="155" t="s">
        <v>110</v>
      </c>
      <c r="T87" s="155" t="s">
        <v>167</v>
      </c>
      <c r="U87" s="155">
        <v>0.2</v>
      </c>
      <c r="V87" s="155">
        <f>ROUND(E87*U87,2)</f>
        <v>11</v>
      </c>
      <c r="W87" s="155"/>
      <c r="X87" s="155" t="s">
        <v>146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164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x14ac:dyDescent="0.2">
      <c r="A88" s="159" t="s">
        <v>106</v>
      </c>
      <c r="B88" s="160" t="s">
        <v>73</v>
      </c>
      <c r="C88" s="178" t="s">
        <v>74</v>
      </c>
      <c r="D88" s="161"/>
      <c r="E88" s="162"/>
      <c r="F88" s="163"/>
      <c r="G88" s="164">
        <f>SUMIF(AG89:AG90,"&lt;&gt;NOR",G89:G90)</f>
        <v>0</v>
      </c>
      <c r="H88" s="158"/>
      <c r="I88" s="158">
        <f>SUM(I89:I90)</f>
        <v>0</v>
      </c>
      <c r="J88" s="158"/>
      <c r="K88" s="158">
        <f>SUM(K89:K90)</f>
        <v>0</v>
      </c>
      <c r="L88" s="158"/>
      <c r="M88" s="158">
        <f>SUM(M89:M90)</f>
        <v>0</v>
      </c>
      <c r="N88" s="157"/>
      <c r="O88" s="157">
        <f>SUM(O89:O90)</f>
        <v>0</v>
      </c>
      <c r="P88" s="157"/>
      <c r="Q88" s="157">
        <f>SUM(Q89:Q90)</f>
        <v>0</v>
      </c>
      <c r="R88" s="158"/>
      <c r="S88" s="158"/>
      <c r="T88" s="158"/>
      <c r="U88" s="158"/>
      <c r="V88" s="158">
        <f>SUM(V89:V90)</f>
        <v>12</v>
      </c>
      <c r="W88" s="158"/>
      <c r="X88" s="158"/>
      <c r="AG88" t="s">
        <v>107</v>
      </c>
    </row>
    <row r="89" spans="1:60" outlineLevel="1" x14ac:dyDescent="0.2">
      <c r="A89" s="172">
        <v>67</v>
      </c>
      <c r="B89" s="173"/>
      <c r="C89" s="179" t="s">
        <v>195</v>
      </c>
      <c r="D89" s="174" t="s">
        <v>166</v>
      </c>
      <c r="E89" s="175">
        <v>8</v>
      </c>
      <c r="F89" s="176"/>
      <c r="G89" s="177">
        <f>ROUND(E89*F89,2)</f>
        <v>0</v>
      </c>
      <c r="H89" s="156">
        <v>0</v>
      </c>
      <c r="I89" s="155">
        <f>ROUND(E89*H89,2)</f>
        <v>0</v>
      </c>
      <c r="J89" s="156"/>
      <c r="K89" s="155">
        <f>ROUND(E89*J89,2)</f>
        <v>0</v>
      </c>
      <c r="L89" s="155">
        <v>21</v>
      </c>
      <c r="M89" s="155">
        <f>G89*(1+L89/100)</f>
        <v>0</v>
      </c>
      <c r="N89" s="154">
        <v>0</v>
      </c>
      <c r="O89" s="154">
        <f>ROUND(E89*N89,2)</f>
        <v>0</v>
      </c>
      <c r="P89" s="154">
        <v>0</v>
      </c>
      <c r="Q89" s="154">
        <f>ROUND(E89*P89,2)</f>
        <v>0</v>
      </c>
      <c r="R89" s="155"/>
      <c r="S89" s="155" t="s">
        <v>110</v>
      </c>
      <c r="T89" s="155" t="s">
        <v>167</v>
      </c>
      <c r="U89" s="155">
        <v>1</v>
      </c>
      <c r="V89" s="155">
        <f>ROUND(E89*U89,2)</f>
        <v>8</v>
      </c>
      <c r="W89" s="155"/>
      <c r="X89" s="155" t="s">
        <v>146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147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2">
        <v>68</v>
      </c>
      <c r="B90" s="173"/>
      <c r="C90" s="179" t="s">
        <v>196</v>
      </c>
      <c r="D90" s="174" t="s">
        <v>166</v>
      </c>
      <c r="E90" s="175">
        <v>4</v>
      </c>
      <c r="F90" s="176"/>
      <c r="G90" s="177">
        <f>ROUND(E90*F90,2)</f>
        <v>0</v>
      </c>
      <c r="H90" s="156">
        <v>0</v>
      </c>
      <c r="I90" s="155">
        <f>ROUND(E90*H90,2)</f>
        <v>0</v>
      </c>
      <c r="J90" s="156"/>
      <c r="K90" s="155">
        <f>ROUND(E90*J90,2)</f>
        <v>0</v>
      </c>
      <c r="L90" s="155">
        <v>21</v>
      </c>
      <c r="M90" s="155">
        <f>G90*(1+L90/100)</f>
        <v>0</v>
      </c>
      <c r="N90" s="154">
        <v>0</v>
      </c>
      <c r="O90" s="154">
        <f>ROUND(E90*N90,2)</f>
        <v>0</v>
      </c>
      <c r="P90" s="154">
        <v>0</v>
      </c>
      <c r="Q90" s="154">
        <f>ROUND(E90*P90,2)</f>
        <v>0</v>
      </c>
      <c r="R90" s="155"/>
      <c r="S90" s="155" t="s">
        <v>110</v>
      </c>
      <c r="T90" s="155" t="s">
        <v>167</v>
      </c>
      <c r="U90" s="155">
        <v>1</v>
      </c>
      <c r="V90" s="155">
        <f>ROUND(E90*U90,2)</f>
        <v>4</v>
      </c>
      <c r="W90" s="155"/>
      <c r="X90" s="155" t="s">
        <v>146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147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x14ac:dyDescent="0.2">
      <c r="A91" s="159" t="s">
        <v>106</v>
      </c>
      <c r="B91" s="160" t="s">
        <v>75</v>
      </c>
      <c r="C91" s="178" t="s">
        <v>76</v>
      </c>
      <c r="D91" s="161"/>
      <c r="E91" s="162"/>
      <c r="F91" s="163"/>
      <c r="G91" s="164">
        <f>SUMIF(AG92:AG93,"&lt;&gt;NOR",G92:G93)</f>
        <v>0</v>
      </c>
      <c r="H91" s="158"/>
      <c r="I91" s="158">
        <f>SUM(I92:I93)</f>
        <v>0</v>
      </c>
      <c r="J91" s="158"/>
      <c r="K91" s="158">
        <f>SUM(K92:K93)</f>
        <v>0</v>
      </c>
      <c r="L91" s="158"/>
      <c r="M91" s="158">
        <f>SUM(M92:M93)</f>
        <v>0</v>
      </c>
      <c r="N91" s="157"/>
      <c r="O91" s="157">
        <f>SUM(O92:O93)</f>
        <v>0</v>
      </c>
      <c r="P91" s="157"/>
      <c r="Q91" s="157">
        <f>SUM(Q92:Q93)</f>
        <v>0</v>
      </c>
      <c r="R91" s="158"/>
      <c r="S91" s="158"/>
      <c r="T91" s="158"/>
      <c r="U91" s="158"/>
      <c r="V91" s="158">
        <f>SUM(V92:V93)</f>
        <v>24</v>
      </c>
      <c r="W91" s="158"/>
      <c r="X91" s="158"/>
      <c r="AG91" t="s">
        <v>107</v>
      </c>
    </row>
    <row r="92" spans="1:60" outlineLevel="1" x14ac:dyDescent="0.2">
      <c r="A92" s="172">
        <v>69</v>
      </c>
      <c r="B92" s="173"/>
      <c r="C92" s="179" t="s">
        <v>197</v>
      </c>
      <c r="D92" s="174" t="s">
        <v>166</v>
      </c>
      <c r="E92" s="175">
        <v>8</v>
      </c>
      <c r="F92" s="176"/>
      <c r="G92" s="177">
        <f>ROUND(E92*F92,2)</f>
        <v>0</v>
      </c>
      <c r="H92" s="156">
        <v>0</v>
      </c>
      <c r="I92" s="155">
        <f>ROUND(E92*H92,2)</f>
        <v>0</v>
      </c>
      <c r="J92" s="156"/>
      <c r="K92" s="155">
        <f>ROUND(E92*J92,2)</f>
        <v>0</v>
      </c>
      <c r="L92" s="155">
        <v>21</v>
      </c>
      <c r="M92" s="155">
        <f>G92*(1+L92/100)</f>
        <v>0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5"/>
      <c r="S92" s="155" t="s">
        <v>110</v>
      </c>
      <c r="T92" s="155" t="s">
        <v>167</v>
      </c>
      <c r="U92" s="155">
        <v>1</v>
      </c>
      <c r="V92" s="155">
        <f>ROUND(E92*U92,2)</f>
        <v>8</v>
      </c>
      <c r="W92" s="155"/>
      <c r="X92" s="155" t="s">
        <v>146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147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2">
        <v>70</v>
      </c>
      <c r="B93" s="173"/>
      <c r="C93" s="179" t="s">
        <v>198</v>
      </c>
      <c r="D93" s="174" t="s">
        <v>166</v>
      </c>
      <c r="E93" s="175">
        <v>16</v>
      </c>
      <c r="F93" s="176"/>
      <c r="G93" s="177">
        <f>ROUND(E93*F93,2)</f>
        <v>0</v>
      </c>
      <c r="H93" s="156">
        <v>0</v>
      </c>
      <c r="I93" s="155">
        <f>ROUND(E93*H93,2)</f>
        <v>0</v>
      </c>
      <c r="J93" s="156"/>
      <c r="K93" s="155">
        <f>ROUND(E93*J93,2)</f>
        <v>0</v>
      </c>
      <c r="L93" s="155">
        <v>21</v>
      </c>
      <c r="M93" s="155">
        <f>G93*(1+L93/100)</f>
        <v>0</v>
      </c>
      <c r="N93" s="154">
        <v>0</v>
      </c>
      <c r="O93" s="154">
        <f>ROUND(E93*N93,2)</f>
        <v>0</v>
      </c>
      <c r="P93" s="154">
        <v>0</v>
      </c>
      <c r="Q93" s="154">
        <f>ROUND(E93*P93,2)</f>
        <v>0</v>
      </c>
      <c r="R93" s="155"/>
      <c r="S93" s="155" t="s">
        <v>110</v>
      </c>
      <c r="T93" s="155" t="s">
        <v>167</v>
      </c>
      <c r="U93" s="155">
        <v>1</v>
      </c>
      <c r="V93" s="155">
        <f>ROUND(E93*U93,2)</f>
        <v>16</v>
      </c>
      <c r="W93" s="155"/>
      <c r="X93" s="155" t="s">
        <v>146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147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x14ac:dyDescent="0.2">
      <c r="A94" s="159" t="s">
        <v>106</v>
      </c>
      <c r="B94" s="160" t="s">
        <v>77</v>
      </c>
      <c r="C94" s="178" t="s">
        <v>78</v>
      </c>
      <c r="D94" s="161"/>
      <c r="E94" s="162"/>
      <c r="F94" s="163"/>
      <c r="G94" s="164">
        <f>SUMIF(AG95:AG96,"&lt;&gt;NOR",G95:G96)</f>
        <v>0</v>
      </c>
      <c r="H94" s="158"/>
      <c r="I94" s="158">
        <f>SUM(I95:I96)</f>
        <v>0</v>
      </c>
      <c r="J94" s="158"/>
      <c r="K94" s="158">
        <f>SUM(K95:K96)</f>
        <v>0</v>
      </c>
      <c r="L94" s="158"/>
      <c r="M94" s="158">
        <f>SUM(M95:M96)</f>
        <v>0</v>
      </c>
      <c r="N94" s="157"/>
      <c r="O94" s="157">
        <f>SUM(O95:O96)</f>
        <v>0</v>
      </c>
      <c r="P94" s="157"/>
      <c r="Q94" s="157">
        <f>SUM(Q95:Q96)</f>
        <v>0</v>
      </c>
      <c r="R94" s="158"/>
      <c r="S94" s="158"/>
      <c r="T94" s="158"/>
      <c r="U94" s="158"/>
      <c r="V94" s="158">
        <f>SUM(V95:V96)</f>
        <v>32</v>
      </c>
      <c r="W94" s="158"/>
      <c r="X94" s="158"/>
      <c r="AG94" t="s">
        <v>107</v>
      </c>
    </row>
    <row r="95" spans="1:60" outlineLevel="1" x14ac:dyDescent="0.2">
      <c r="A95" s="172">
        <v>71</v>
      </c>
      <c r="B95" s="173"/>
      <c r="C95" s="179" t="s">
        <v>199</v>
      </c>
      <c r="D95" s="174" t="s">
        <v>166</v>
      </c>
      <c r="E95" s="175">
        <v>8</v>
      </c>
      <c r="F95" s="176"/>
      <c r="G95" s="177">
        <f>ROUND(E95*F95,2)</f>
        <v>0</v>
      </c>
      <c r="H95" s="156">
        <v>0</v>
      </c>
      <c r="I95" s="155">
        <f>ROUND(E95*H95,2)</f>
        <v>0</v>
      </c>
      <c r="J95" s="156"/>
      <c r="K95" s="155">
        <f>ROUND(E95*J95,2)</f>
        <v>0</v>
      </c>
      <c r="L95" s="155">
        <v>21</v>
      </c>
      <c r="M95" s="155">
        <f>G95*(1+L95/100)</f>
        <v>0</v>
      </c>
      <c r="N95" s="154">
        <v>0</v>
      </c>
      <c r="O95" s="154">
        <f>ROUND(E95*N95,2)</f>
        <v>0</v>
      </c>
      <c r="P95" s="154">
        <v>0</v>
      </c>
      <c r="Q95" s="154">
        <f>ROUND(E95*P95,2)</f>
        <v>0</v>
      </c>
      <c r="R95" s="155"/>
      <c r="S95" s="155" t="s">
        <v>110</v>
      </c>
      <c r="T95" s="155" t="s">
        <v>167</v>
      </c>
      <c r="U95" s="155">
        <v>1</v>
      </c>
      <c r="V95" s="155">
        <f>ROUND(E95*U95,2)</f>
        <v>8</v>
      </c>
      <c r="W95" s="155"/>
      <c r="X95" s="155" t="s">
        <v>146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147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66">
        <v>72</v>
      </c>
      <c r="B96" s="167"/>
      <c r="C96" s="180" t="s">
        <v>200</v>
      </c>
      <c r="D96" s="168" t="s">
        <v>166</v>
      </c>
      <c r="E96" s="169">
        <v>24</v>
      </c>
      <c r="F96" s="170"/>
      <c r="G96" s="171">
        <f>ROUND(E96*F96,2)</f>
        <v>0</v>
      </c>
      <c r="H96" s="156">
        <v>0</v>
      </c>
      <c r="I96" s="155">
        <f>ROUND(E96*H96,2)</f>
        <v>0</v>
      </c>
      <c r="J96" s="156"/>
      <c r="K96" s="155">
        <f>ROUND(E96*J96,2)</f>
        <v>0</v>
      </c>
      <c r="L96" s="155">
        <v>21</v>
      </c>
      <c r="M96" s="155">
        <f>G96*(1+L96/100)</f>
        <v>0</v>
      </c>
      <c r="N96" s="154">
        <v>0</v>
      </c>
      <c r="O96" s="154">
        <f>ROUND(E96*N96,2)</f>
        <v>0</v>
      </c>
      <c r="P96" s="154">
        <v>0</v>
      </c>
      <c r="Q96" s="154">
        <f>ROUND(E96*P96,2)</f>
        <v>0</v>
      </c>
      <c r="R96" s="155"/>
      <c r="S96" s="155" t="s">
        <v>110</v>
      </c>
      <c r="T96" s="155" t="s">
        <v>167</v>
      </c>
      <c r="U96" s="155">
        <v>1</v>
      </c>
      <c r="V96" s="155">
        <f>ROUND(E96*U96,2)</f>
        <v>24</v>
      </c>
      <c r="W96" s="155"/>
      <c r="X96" s="155" t="s">
        <v>146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147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33" x14ac:dyDescent="0.2">
      <c r="A97" s="3"/>
      <c r="B97" s="4"/>
      <c r="C97" s="181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v>15</v>
      </c>
      <c r="AF97">
        <v>21</v>
      </c>
      <c r="AG97" t="s">
        <v>93</v>
      </c>
    </row>
    <row r="98" spans="1:33" x14ac:dyDescent="0.2">
      <c r="A98" s="150"/>
      <c r="B98" s="151" t="s">
        <v>30</v>
      </c>
      <c r="C98" s="182"/>
      <c r="D98" s="152"/>
      <c r="E98" s="153"/>
      <c r="F98" s="153"/>
      <c r="G98" s="165">
        <f>G8+G13+G21+G24+G26+G37+G39+G47+G49+G72+G75+G78+G82+G85+G88+G91+G94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E98">
        <f>SUMIF(L7:L96,AE97,G7:G96)</f>
        <v>0</v>
      </c>
      <c r="AF98">
        <f>SUMIF(L7:L96,AF97,G7:G96)</f>
        <v>0</v>
      </c>
      <c r="AG98" t="s">
        <v>201</v>
      </c>
    </row>
    <row r="99" spans="1:33" x14ac:dyDescent="0.2">
      <c r="A99" s="3"/>
      <c r="B99" s="4"/>
      <c r="C99" s="181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">
      <c r="A100" s="3"/>
      <c r="B100" s="4"/>
      <c r="C100" s="181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">
      <c r="A101" s="249" t="s">
        <v>202</v>
      </c>
      <c r="B101" s="249"/>
      <c r="C101" s="250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3" x14ac:dyDescent="0.2">
      <c r="A102" s="251"/>
      <c r="B102" s="252"/>
      <c r="C102" s="253"/>
      <c r="D102" s="252"/>
      <c r="E102" s="252"/>
      <c r="F102" s="252"/>
      <c r="G102" s="254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G102" t="s">
        <v>203</v>
      </c>
    </row>
    <row r="103" spans="1:33" x14ac:dyDescent="0.2">
      <c r="A103" s="255"/>
      <c r="B103" s="256"/>
      <c r="C103" s="257"/>
      <c r="D103" s="256"/>
      <c r="E103" s="256"/>
      <c r="F103" s="256"/>
      <c r="G103" s="258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33" x14ac:dyDescent="0.2">
      <c r="A104" s="255"/>
      <c r="B104" s="256"/>
      <c r="C104" s="257"/>
      <c r="D104" s="256"/>
      <c r="E104" s="256"/>
      <c r="F104" s="256"/>
      <c r="G104" s="258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33" x14ac:dyDescent="0.2">
      <c r="A105" s="255"/>
      <c r="B105" s="256"/>
      <c r="C105" s="257"/>
      <c r="D105" s="256"/>
      <c r="E105" s="256"/>
      <c r="F105" s="256"/>
      <c r="G105" s="258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33" x14ac:dyDescent="0.2">
      <c r="A106" s="259"/>
      <c r="B106" s="260"/>
      <c r="C106" s="261"/>
      <c r="D106" s="260"/>
      <c r="E106" s="260"/>
      <c r="F106" s="260"/>
      <c r="G106" s="26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33" x14ac:dyDescent="0.2">
      <c r="A107" s="3"/>
      <c r="B107" s="4"/>
      <c r="C107" s="181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33" x14ac:dyDescent="0.2">
      <c r="C108" s="183"/>
      <c r="D108" s="10"/>
      <c r="AG108" t="s">
        <v>204</v>
      </c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02:G106"/>
    <mergeCell ref="A1:G1"/>
    <mergeCell ref="C2:G2"/>
    <mergeCell ref="C3:G3"/>
    <mergeCell ref="C4:G4"/>
    <mergeCell ref="A101:C10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R2370756401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R2370756401 Pol'!Názvy_tisku</vt:lpstr>
      <vt:lpstr>oadresa</vt:lpstr>
      <vt:lpstr>Stavba!Objednatel</vt:lpstr>
      <vt:lpstr>Stavba!Objekt</vt:lpstr>
      <vt:lpstr>'01 R2370756401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</dc:creator>
  <cp:lastModifiedBy>Resová Alice</cp:lastModifiedBy>
  <cp:lastPrinted>2023-10-31T12:38:43Z</cp:lastPrinted>
  <dcterms:created xsi:type="dcterms:W3CDTF">2009-04-08T07:15:50Z</dcterms:created>
  <dcterms:modified xsi:type="dcterms:W3CDTF">2023-10-31T12:57:18Z</dcterms:modified>
</cp:coreProperties>
</file>